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업무\4.1\체크작업\"/>
    </mc:Choice>
  </mc:AlternateContent>
  <bookViews>
    <workbookView xWindow="0" yWindow="0" windowWidth="28800" windowHeight="11925"/>
  </bookViews>
  <sheets>
    <sheet name="사용법" sheetId="38" r:id="rId1"/>
    <sheet name="Sheet1" sheetId="1" r:id="rId2"/>
    <sheet name="Sheet2" sheetId="2" r:id="rId3"/>
    <sheet name="1" sheetId="3" r:id="rId4"/>
    <sheet name="2" sheetId="47" r:id="rId5"/>
    <sheet name="3" sheetId="4" r:id="rId6"/>
    <sheet name="4" sheetId="46" r:id="rId7"/>
    <sheet name="5" sheetId="45" r:id="rId8"/>
    <sheet name="6" sheetId="44" r:id="rId9"/>
    <sheet name="7" sheetId="43" r:id="rId10"/>
    <sheet name="8" sheetId="5" r:id="rId11"/>
    <sheet name="9" sheetId="42" r:id="rId12"/>
    <sheet name="10" sheetId="6" r:id="rId13"/>
    <sheet name="11" sheetId="7" r:id="rId14"/>
    <sheet name="12" sheetId="8" r:id="rId15"/>
    <sheet name="13" sheetId="9" r:id="rId16"/>
    <sheet name="14" sheetId="10" r:id="rId17"/>
    <sheet name="15" sheetId="11" r:id="rId18"/>
    <sheet name="16" sheetId="41" r:id="rId19"/>
    <sheet name="17" sheetId="12" r:id="rId20"/>
    <sheet name="18" sheetId="37" r:id="rId21"/>
    <sheet name="19" sheetId="40" r:id="rId22"/>
    <sheet name="20" sheetId="13" r:id="rId23"/>
    <sheet name="21" sheetId="39" r:id="rId24"/>
    <sheet name="22" sheetId="14" r:id="rId25"/>
    <sheet name="23" sheetId="15" r:id="rId26"/>
    <sheet name="24" sheetId="16" r:id="rId27"/>
    <sheet name="25" sheetId="17" r:id="rId28"/>
    <sheet name="26" sheetId="18" r:id="rId29"/>
    <sheet name="27" sheetId="36" r:id="rId30"/>
    <sheet name="28" sheetId="19" r:id="rId31"/>
    <sheet name="29" sheetId="20" r:id="rId32"/>
    <sheet name="30" sheetId="21" r:id="rId33"/>
    <sheet name="31" sheetId="22" r:id="rId34"/>
    <sheet name="32" sheetId="23" r:id="rId35"/>
    <sheet name="33" sheetId="24" r:id="rId36"/>
    <sheet name="34" sheetId="25" r:id="rId37"/>
    <sheet name="35" sheetId="34" r:id="rId38"/>
    <sheet name="36" sheetId="35" r:id="rId39"/>
    <sheet name="37" sheetId="26" r:id="rId40"/>
    <sheet name="38" sheetId="33" r:id="rId41"/>
    <sheet name="39" sheetId="27" r:id="rId42"/>
    <sheet name="40" sheetId="32" r:id="rId43"/>
    <sheet name="41" sheetId="31" r:id="rId44"/>
    <sheet name="42" sheetId="28" r:id="rId45"/>
    <sheet name="43" sheetId="29" r:id="rId46"/>
    <sheet name="44" sheetId="30" r:id="rId47"/>
    <sheet name="45" sheetId="52" r:id="rId48"/>
    <sheet name="46" sheetId="55" r:id="rId49"/>
    <sheet name="47" sheetId="56" r:id="rId50"/>
    <sheet name="Sheet3" sheetId="53" state="hidden" r:id="rId51"/>
    <sheet name="Sheet4" sheetId="54" state="hidden" r:id="rId52"/>
    <sheet name="Sheet5" sheetId="57" state="hidden" r:id="rId53"/>
  </sheets>
  <definedNames>
    <definedName name="용도">Sheet2!$O$2:$O$29</definedName>
    <definedName name="지목">Sheet2!$S$2:$S$5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8" i="2" l="1"/>
  <c r="E48" i="2" s="1"/>
  <c r="Q29" i="2"/>
  <c r="Q27" i="2"/>
  <c r="E47" i="2" s="1"/>
  <c r="Q11" i="2" l="1"/>
  <c r="Q17" i="2"/>
  <c r="E33" i="2" s="1"/>
  <c r="E46" i="2"/>
  <c r="E44" i="2" l="1"/>
  <c r="E43" i="2"/>
  <c r="E42" i="2"/>
  <c r="E41" i="2"/>
  <c r="E40" i="2"/>
  <c r="E39" i="2"/>
  <c r="E38" i="2"/>
  <c r="E37" i="2"/>
  <c r="E36" i="2"/>
  <c r="E35" i="2"/>
  <c r="E34" i="2"/>
  <c r="E32" i="2"/>
  <c r="E28" i="2"/>
  <c r="E26" i="2"/>
  <c r="Q25" i="2"/>
  <c r="Q24" i="2"/>
  <c r="E24" i="2"/>
  <c r="E23" i="2"/>
  <c r="E22" i="2"/>
  <c r="Q21" i="2"/>
  <c r="E20" i="2"/>
  <c r="E19" i="2"/>
  <c r="Q18" i="2"/>
  <c r="E17" i="2"/>
  <c r="Q16" i="2"/>
  <c r="E16" i="2"/>
  <c r="Q15" i="2"/>
  <c r="E14" i="2"/>
  <c r="Q13" i="2"/>
  <c r="Q12" i="2"/>
  <c r="E12" i="2"/>
  <c r="Q10" i="2"/>
  <c r="E10" i="2"/>
  <c r="Q8" i="2"/>
  <c r="E8" i="2"/>
  <c r="Q7" i="2"/>
  <c r="E7" i="2"/>
  <c r="Q6" i="2"/>
  <c r="E6" i="2"/>
  <c r="U5" i="2"/>
  <c r="Q5" i="2"/>
  <c r="E5" i="2"/>
  <c r="U4" i="2"/>
  <c r="Q4" i="2"/>
  <c r="U3" i="2"/>
  <c r="Q3" i="2"/>
  <c r="E3" i="2"/>
  <c r="X2" i="2"/>
  <c r="E11" i="2" s="1"/>
  <c r="U2" i="2"/>
  <c r="E2" i="2"/>
  <c r="E13" i="2" l="1"/>
  <c r="E27" i="2"/>
  <c r="E15" i="2"/>
  <c r="X1" i="2"/>
  <c r="E9" i="2" s="1"/>
</calcChain>
</file>

<file path=xl/sharedStrings.xml><?xml version="1.0" encoding="utf-8"?>
<sst xmlns="http://schemas.openxmlformats.org/spreadsheetml/2006/main" count="3170" uniqueCount="532">
  <si>
    <t>도시계획단</t>
    <phoneticPr fontId="1" type="noConversion"/>
  </si>
  <si>
    <t>회계과</t>
    <phoneticPr fontId="1" type="noConversion"/>
  </si>
  <si>
    <t>문화예술과</t>
    <phoneticPr fontId="1" type="noConversion"/>
  </si>
  <si>
    <t>노인장애인과</t>
    <phoneticPr fontId="1" type="noConversion"/>
  </si>
  <si>
    <t>체육진흥과</t>
    <phoneticPr fontId="1" type="noConversion"/>
  </si>
  <si>
    <t>일자리정책과</t>
    <phoneticPr fontId="1" type="noConversion"/>
  </si>
  <si>
    <t>기업지원과</t>
    <phoneticPr fontId="1" type="noConversion"/>
  </si>
  <si>
    <t>농업정책과</t>
    <phoneticPr fontId="1" type="noConversion"/>
  </si>
  <si>
    <t>축산과</t>
    <phoneticPr fontId="1" type="noConversion"/>
  </si>
  <si>
    <t>산림과</t>
    <phoneticPr fontId="1" type="noConversion"/>
  </si>
  <si>
    <t>도시정책과</t>
    <phoneticPr fontId="1" type="noConversion"/>
  </si>
  <si>
    <t>도시개발과</t>
    <phoneticPr fontId="1" type="noConversion"/>
  </si>
  <si>
    <t>건설정책과</t>
    <phoneticPr fontId="1" type="noConversion"/>
  </si>
  <si>
    <t>시민안전담당관</t>
    <phoneticPr fontId="1" type="noConversion"/>
  </si>
  <si>
    <t>공원조성과</t>
    <phoneticPr fontId="1" type="noConversion"/>
  </si>
  <si>
    <t>처인구보건소</t>
    <phoneticPr fontId="1" type="noConversion"/>
  </si>
  <si>
    <t>환경과</t>
    <phoneticPr fontId="1" type="noConversion"/>
  </si>
  <si>
    <t>기후에너지과</t>
    <phoneticPr fontId="1" type="noConversion"/>
  </si>
  <si>
    <t>도시청결과</t>
    <phoneticPr fontId="1" type="noConversion"/>
  </si>
  <si>
    <t>교통정책과</t>
    <phoneticPr fontId="1" type="noConversion"/>
  </si>
  <si>
    <t>대중교통과</t>
    <phoneticPr fontId="1" type="noConversion"/>
  </si>
  <si>
    <t>수도시설과</t>
    <phoneticPr fontId="1" type="noConversion"/>
  </si>
  <si>
    <t>자치행정과</t>
    <phoneticPr fontId="1" type="noConversion"/>
  </si>
  <si>
    <t>도시미관과</t>
    <phoneticPr fontId="1" type="noConversion"/>
  </si>
  <si>
    <t>민원지적과</t>
    <phoneticPr fontId="1" type="noConversion"/>
  </si>
  <si>
    <t>사회복지과</t>
    <phoneticPr fontId="1" type="noConversion"/>
  </si>
  <si>
    <t>산업환경과</t>
    <phoneticPr fontId="1" type="noConversion"/>
  </si>
  <si>
    <t>건설도로과</t>
    <phoneticPr fontId="1" type="noConversion"/>
  </si>
  <si>
    <t>건축허가과</t>
    <phoneticPr fontId="1" type="noConversion"/>
  </si>
  <si>
    <t>용인소방서</t>
    <phoneticPr fontId="1" type="noConversion"/>
  </si>
  <si>
    <t>용인교육청</t>
    <phoneticPr fontId="1" type="noConversion"/>
  </si>
  <si>
    <t>한국부동산원</t>
    <phoneticPr fontId="1" type="noConversion"/>
  </si>
  <si>
    <t>용인동부경찰서</t>
    <phoneticPr fontId="1" type="noConversion"/>
  </si>
  <si>
    <t>공군작전사령부</t>
    <phoneticPr fontId="1" type="noConversion"/>
  </si>
  <si>
    <t>한국산업안전보건공단</t>
    <phoneticPr fontId="1" type="noConversion"/>
  </si>
  <si>
    <t>아동보육과</t>
    <phoneticPr fontId="1" type="noConversion"/>
  </si>
  <si>
    <t>생태하천과</t>
    <phoneticPr fontId="1" type="noConversion"/>
  </si>
  <si>
    <t>광주시수질정책과</t>
    <phoneticPr fontId="1" type="noConversion"/>
  </si>
  <si>
    <t>주택과</t>
    <phoneticPr fontId="1" type="noConversion"/>
  </si>
  <si>
    <t>건축과</t>
    <phoneticPr fontId="1" type="noConversion"/>
  </si>
  <si>
    <t>도시재생과</t>
    <phoneticPr fontId="1" type="noConversion"/>
  </si>
  <si>
    <t>대지면적</t>
    <phoneticPr fontId="1" type="noConversion"/>
  </si>
  <si>
    <t>지목</t>
    <phoneticPr fontId="1" type="noConversion"/>
  </si>
  <si>
    <t>입력시트</t>
    <phoneticPr fontId="1" type="noConversion"/>
  </si>
  <si>
    <t>건축물용도</t>
    <phoneticPr fontId="1" type="noConversion"/>
  </si>
  <si>
    <t>군사시설보호구역</t>
    <phoneticPr fontId="1" type="noConversion"/>
  </si>
  <si>
    <t>가축사육제한구역</t>
    <phoneticPr fontId="1" type="noConversion"/>
  </si>
  <si>
    <t>철도보호구역</t>
    <phoneticPr fontId="1" type="noConversion"/>
  </si>
  <si>
    <t>국유구거</t>
    <phoneticPr fontId="1" type="noConversion"/>
  </si>
  <si>
    <t>국유도로</t>
    <phoneticPr fontId="1" type="noConversion"/>
  </si>
  <si>
    <t>국유하천</t>
    <phoneticPr fontId="1" type="noConversion"/>
  </si>
  <si>
    <t>중점경관관리구역</t>
    <phoneticPr fontId="1" type="noConversion"/>
  </si>
  <si>
    <t>성장관리방안수립</t>
    <phoneticPr fontId="1" type="noConversion"/>
  </si>
  <si>
    <t>전</t>
    <phoneticPr fontId="1" type="noConversion"/>
  </si>
  <si>
    <t>층수</t>
    <phoneticPr fontId="1" type="noConversion"/>
  </si>
  <si>
    <t>면적</t>
    <phoneticPr fontId="1" type="noConversion"/>
  </si>
  <si>
    <t>주용도</t>
    <phoneticPr fontId="1" type="noConversion"/>
  </si>
  <si>
    <t>지하1</t>
    <phoneticPr fontId="1" type="noConversion"/>
  </si>
  <si>
    <t>지하2</t>
    <phoneticPr fontId="1" type="noConversion"/>
  </si>
  <si>
    <t>단독주택</t>
    <phoneticPr fontId="1" type="noConversion"/>
  </si>
  <si>
    <t>공동주택</t>
    <phoneticPr fontId="1" type="noConversion"/>
  </si>
  <si>
    <t>제1종근린생활시설</t>
    <phoneticPr fontId="1" type="noConversion"/>
  </si>
  <si>
    <t>제2종근린생활시설</t>
    <phoneticPr fontId="1" type="noConversion"/>
  </si>
  <si>
    <t>문화및집회시설</t>
    <phoneticPr fontId="1" type="noConversion"/>
  </si>
  <si>
    <t>종교시설</t>
    <phoneticPr fontId="1" type="noConversion"/>
  </si>
  <si>
    <t>판매시설</t>
    <phoneticPr fontId="1" type="noConversion"/>
  </si>
  <si>
    <t>운수시설</t>
    <phoneticPr fontId="1" type="noConversion"/>
  </si>
  <si>
    <t>의료시설</t>
    <phoneticPr fontId="1" type="noConversion"/>
  </si>
  <si>
    <t>교육연구시설</t>
    <phoneticPr fontId="1" type="noConversion"/>
  </si>
  <si>
    <t>노유자시설</t>
    <phoneticPr fontId="1" type="noConversion"/>
  </si>
  <si>
    <t>수련시설</t>
    <phoneticPr fontId="1" type="noConversion"/>
  </si>
  <si>
    <t>운동시설</t>
    <phoneticPr fontId="1" type="noConversion"/>
  </si>
  <si>
    <t>업무시설</t>
    <phoneticPr fontId="1" type="noConversion"/>
  </si>
  <si>
    <t>숙박시설</t>
    <phoneticPr fontId="1" type="noConversion"/>
  </si>
  <si>
    <t>위락시설</t>
    <phoneticPr fontId="1" type="noConversion"/>
  </si>
  <si>
    <t>공장</t>
    <phoneticPr fontId="1" type="noConversion"/>
  </si>
  <si>
    <t>창고시설</t>
    <phoneticPr fontId="1" type="noConversion"/>
  </si>
  <si>
    <t>위험물저장및처리시설</t>
    <phoneticPr fontId="1" type="noConversion"/>
  </si>
  <si>
    <t>자동차관련시설</t>
    <phoneticPr fontId="1" type="noConversion"/>
  </si>
  <si>
    <t>동물및식물관련시설</t>
    <phoneticPr fontId="1" type="noConversion"/>
  </si>
  <si>
    <t>자원순환관련시설</t>
    <phoneticPr fontId="1" type="noConversion"/>
  </si>
  <si>
    <t>교정및군사시설</t>
    <phoneticPr fontId="1" type="noConversion"/>
  </si>
  <si>
    <t>방송통신시설</t>
    <phoneticPr fontId="1" type="noConversion"/>
  </si>
  <si>
    <t>발전시설</t>
    <phoneticPr fontId="1" type="noConversion"/>
  </si>
  <si>
    <t>묘지관련시설</t>
    <phoneticPr fontId="1" type="noConversion"/>
  </si>
  <si>
    <t>관광휴게시설</t>
    <phoneticPr fontId="1" type="noConversion"/>
  </si>
  <si>
    <t>장례식장</t>
    <phoneticPr fontId="1" type="noConversion"/>
  </si>
  <si>
    <t>답</t>
    <phoneticPr fontId="1" type="noConversion"/>
  </si>
  <si>
    <t>대</t>
    <phoneticPr fontId="1" type="noConversion"/>
  </si>
  <si>
    <t>임</t>
    <phoneticPr fontId="1" type="noConversion"/>
  </si>
  <si>
    <t>합계</t>
    <phoneticPr fontId="1" type="noConversion"/>
  </si>
  <si>
    <t>농지</t>
    <phoneticPr fontId="1" type="noConversion"/>
  </si>
  <si>
    <t>산지</t>
    <phoneticPr fontId="1" type="noConversion"/>
  </si>
  <si>
    <t>국유재산</t>
    <phoneticPr fontId="1" type="noConversion"/>
  </si>
  <si>
    <t>도시계획도로시설</t>
    <phoneticPr fontId="1" type="noConversion"/>
  </si>
  <si>
    <t>10미터이상굴착계획</t>
    <phoneticPr fontId="1" type="noConversion"/>
  </si>
  <si>
    <t>교육환경보호구역</t>
    <phoneticPr fontId="1" type="noConversion"/>
  </si>
  <si>
    <t>처리구역 외</t>
    <phoneticPr fontId="1" type="noConversion"/>
  </si>
  <si>
    <t>처리구역 내</t>
    <phoneticPr fontId="1" type="noConversion"/>
  </si>
  <si>
    <t>지하수이용</t>
    <phoneticPr fontId="1" type="noConversion"/>
  </si>
  <si>
    <t>상수도이용</t>
    <phoneticPr fontId="1" type="noConversion"/>
  </si>
  <si>
    <t>교통안전시설물설치</t>
    <phoneticPr fontId="1" type="noConversion"/>
  </si>
  <si>
    <t>하천구역</t>
    <phoneticPr fontId="1" type="noConversion"/>
  </si>
  <si>
    <t>하천구역</t>
    <phoneticPr fontId="1" type="noConversion"/>
  </si>
  <si>
    <t>교통안전시설물설치 계획</t>
    <phoneticPr fontId="1" type="noConversion"/>
  </si>
  <si>
    <t>상수도이용계획</t>
    <phoneticPr fontId="1" type="noConversion"/>
  </si>
  <si>
    <t>지하수이용계획</t>
    <phoneticPr fontId="1" type="noConversion"/>
  </si>
  <si>
    <t>하수 처리구역 내</t>
    <phoneticPr fontId="1" type="noConversion"/>
  </si>
  <si>
    <t>하수 처리구역 외</t>
    <phoneticPr fontId="1" type="noConversion"/>
  </si>
  <si>
    <t>교육환경보호구역/정화구역</t>
    <phoneticPr fontId="1" type="noConversion"/>
  </si>
  <si>
    <t>■ 협의사항</t>
    <phoneticPr fontId="1" type="noConversion"/>
  </si>
  <si>
    <t>경관법</t>
    <phoneticPr fontId="1" type="noConversion"/>
  </si>
  <si>
    <t>관련법</t>
    <phoneticPr fontId="1" type="noConversion"/>
  </si>
  <si>
    <t>협의사항</t>
    <phoneticPr fontId="1" type="noConversion"/>
  </si>
  <si>
    <t>중점경관관리 구역내 3층 이상, 높이 11미터 이상의 건축물로 용인시 경관조례 제24조(건축물의 경관심의 대상)에 따른 경관심의 대상으로, 용인시 홈페이지에 게시된 「2030 용인시 경관계획 가이드라인」 “건축물 가이드라인[건축물 공통가이드라인(p3~5) 및 단독주택 가이드라인(p6~7)]'을 사업계획에 반영하여 경관심의를 건축허가 전에 득하시기 바랍니다.</t>
    <phoneticPr fontId="1" type="noConversion"/>
  </si>
  <si>
    <t>■ 예상협의내용</t>
    <phoneticPr fontId="1" type="noConversion"/>
  </si>
  <si>
    <t>환경과</t>
    <phoneticPr fontId="1" type="noConversion"/>
  </si>
  <si>
    <t>매장문화재 보호 및 조사에 관한 법률 제5조 및 제17조
- 사업 시행중 문화재가 발견될 경우 즉시 공사를 중지하고 문화예술과에 신고 조치</t>
    <phoneticPr fontId="1" type="noConversion"/>
  </si>
  <si>
    <t>매장문화재 보호 및 조사에 관한 법률</t>
    <phoneticPr fontId="1" type="noConversion"/>
  </si>
  <si>
    <t xml:space="preserve"> 『농지법』,『농어촌정비법』, 『국유재산법』 등 관련법 검토</t>
    <phoneticPr fontId="1" type="noConversion"/>
  </si>
  <si>
    <t>농업정책과</t>
    <phoneticPr fontId="1" type="noConversion"/>
  </si>
  <si>
    <t>농지법</t>
    <phoneticPr fontId="1" type="noConversion"/>
  </si>
  <si>
    <t>문화예술과</t>
    <phoneticPr fontId="1" type="noConversion"/>
  </si>
  <si>
    <t xml:space="preserve"> 『문화재보호법』 ,「매장문화재 보호 및 조사에 관한 법률」 등 관련법 검토</t>
    <phoneticPr fontId="1" type="noConversion"/>
  </si>
  <si>
    <t>1,500㎡ 이상 농지를 전용하는 경우 협의</t>
    <phoneticPr fontId="1" type="noConversion"/>
  </si>
  <si>
    <t>농어촌정비법</t>
    <phoneticPr fontId="1" type="noConversion"/>
  </si>
  <si>
    <t>진입로 개설 등 국유구거를 점용할 경우 협의</t>
    <phoneticPr fontId="1" type="noConversion"/>
  </si>
  <si>
    <t>산림과</t>
    <phoneticPr fontId="1" type="noConversion"/>
  </si>
  <si>
    <t xml:space="preserve"> 『산지관리법』 등 관련법 검토</t>
    <phoneticPr fontId="1" type="noConversion"/>
  </si>
  <si>
    <t>1,500㎡ 이상 산지를 전용하는 경우 협의</t>
    <phoneticPr fontId="1" type="noConversion"/>
  </si>
  <si>
    <t>도시정책과</t>
    <phoneticPr fontId="1" type="noConversion"/>
  </si>
  <si>
    <t xml:space="preserve"> 『국토의 계획 및 이용에 관한 법률』 및 도시계획시설 등 관련법 검토</t>
    <phoneticPr fontId="1" type="noConversion"/>
  </si>
  <si>
    <t>국토계획법</t>
    <phoneticPr fontId="1" type="noConversion"/>
  </si>
  <si>
    <t>사업지내 도시계획시설이 연접 및 편입될 경우</t>
    <phoneticPr fontId="1" type="noConversion"/>
  </si>
  <si>
    <t>■ 담당자</t>
    <phoneticPr fontId="1" type="noConversion"/>
  </si>
  <si>
    <t>031-324-3224</t>
    <phoneticPr fontId="1" type="noConversion"/>
  </si>
  <si>
    <t>전화번호</t>
    <phoneticPr fontId="1" type="noConversion"/>
  </si>
  <si>
    <t>담당업무</t>
    <phoneticPr fontId="1" type="noConversion"/>
  </si>
  <si>
    <t>031-324-2383</t>
    <phoneticPr fontId="1" type="noConversion"/>
  </si>
  <si>
    <t>031-324-2384</t>
    <phoneticPr fontId="1" type="noConversion"/>
  </si>
  <si>
    <t>031-324-3217</t>
    <phoneticPr fontId="1" type="noConversion"/>
  </si>
  <si>
    <t xml:space="preserve"> 『국토의 계획 및 이용에 관한 법률』 ,「수도권정비계획법」,「도시개발법」 등 관련법 검토</t>
    <phoneticPr fontId="1" type="noConversion"/>
  </si>
  <si>
    <t>도시개발과</t>
    <phoneticPr fontId="1" type="noConversion"/>
  </si>
  <si>
    <t>031-324-2371</t>
    <phoneticPr fontId="1" type="noConversion"/>
  </si>
  <si>
    <t>031-324-2372</t>
    <phoneticPr fontId="1" type="noConversion"/>
  </si>
  <si>
    <t>031-324-3219</t>
    <phoneticPr fontId="1" type="noConversion"/>
  </si>
  <si>
    <t>031-324-3282</t>
    <phoneticPr fontId="1" type="noConversion"/>
  </si>
  <si>
    <t>031-324-2413</t>
    <phoneticPr fontId="1" type="noConversion"/>
  </si>
  <si>
    <t>031-324-2414</t>
    <phoneticPr fontId="1" type="noConversion"/>
  </si>
  <si>
    <t>031-324-2144</t>
    <phoneticPr fontId="1" type="noConversion"/>
  </si>
  <si>
    <t>031-324-2316</t>
    <phoneticPr fontId="1" type="noConversion"/>
  </si>
  <si>
    <t>031-324-2317</t>
    <phoneticPr fontId="1" type="noConversion"/>
  </si>
  <si>
    <t>031-324-3166</t>
    <phoneticPr fontId="1" type="noConversion"/>
  </si>
  <si>
    <t>031-324-2425</t>
    <phoneticPr fontId="1" type="noConversion"/>
  </si>
  <si>
    <t>031-324-2426</t>
    <phoneticPr fontId="1" type="noConversion"/>
  </si>
  <si>
    <t>031-324-3167</t>
    <phoneticPr fontId="1" type="noConversion"/>
  </si>
  <si>
    <t>031-324-3181</t>
    <phoneticPr fontId="1" type="noConversion"/>
  </si>
  <si>
    <t>031-324-2344</t>
    <phoneticPr fontId="1" type="noConversion"/>
  </si>
  <si>
    <t>031-324-2343</t>
    <phoneticPr fontId="1" type="noConversion"/>
  </si>
  <si>
    <t>031-324-3182</t>
    <phoneticPr fontId="1" type="noConversion"/>
  </si>
  <si>
    <t>건설정책과</t>
    <phoneticPr fontId="1" type="noConversion"/>
  </si>
  <si>
    <t xml:space="preserve"> 『도로법』, 『국유재산법』,『지하안전관리에 관한 특별법』 등 관련법 검토</t>
    <phoneticPr fontId="1" type="noConversion"/>
  </si>
  <si>
    <t>도로법</t>
    <phoneticPr fontId="1" type="noConversion"/>
  </si>
  <si>
    <t>국유재산법</t>
    <phoneticPr fontId="1" type="noConversion"/>
  </si>
  <si>
    <t>지하안전관리에 관한 특별법</t>
    <phoneticPr fontId="1" type="noConversion"/>
  </si>
  <si>
    <t>도시계획시설(도로) 저촉사항 협의</t>
    <phoneticPr fontId="1" type="noConversion"/>
  </si>
  <si>
    <t>국유재산(도) 점유관련 협의</t>
    <phoneticPr fontId="1" type="noConversion"/>
  </si>
  <si>
    <t>지하굴착 계획이 있을 경우 협의</t>
    <phoneticPr fontId="1" type="noConversion"/>
  </si>
  <si>
    <t>031-324-2423</t>
    <phoneticPr fontId="1" type="noConversion"/>
  </si>
  <si>
    <t>031-324-2433</t>
    <phoneticPr fontId="1" type="noConversion"/>
  </si>
  <si>
    <t>031-324-2947</t>
    <phoneticPr fontId="1" type="noConversion"/>
  </si>
  <si>
    <t>031-324-2453</t>
    <phoneticPr fontId="1" type="noConversion"/>
  </si>
  <si>
    <t>031-324-2438</t>
    <phoneticPr fontId="1" type="noConversion"/>
  </si>
  <si>
    <t>시민안전담당관</t>
    <phoneticPr fontId="1" type="noConversion"/>
  </si>
  <si>
    <t xml:space="preserve"> 『자연재해대책법』검토</t>
    <phoneticPr fontId="1" type="noConversion"/>
  </si>
  <si>
    <t>자연재해대책법</t>
    <phoneticPr fontId="1" type="noConversion"/>
  </si>
  <si>
    <t>개발면적 5,000㎡ 이상 재해영향평가 협의</t>
    <phoneticPr fontId="1" type="noConversion"/>
  </si>
  <si>
    <t>031-324-3742</t>
    <phoneticPr fontId="1" type="noConversion"/>
  </si>
  <si>
    <t>○ 자연재해대책법 실무 협의(처인, 수지)
  - 재해영향성검토 협의(행정계획)
  - 소규모 재해영향평가 협의(개발계획 5만㎡ 미만)
  - 재해영향평가 협의(개발계획 5만㎡ 이상)
  - 재해영향평가등 변경이행계획서 협의
  - 소규모 우수유출 저감대책 협의
○ 재해영향평가 심의위원회 운영 
  - 위원회 위촉 및 해촉
  - 위원회 개최 및 결과보고 
○ 재해영향평가 사업장 이행실태 점검
○ 우수유출 저감대책 수립
○ 여름철 자연재난 대책 업무</t>
    <phoneticPr fontId="1" type="noConversion"/>
  </si>
  <si>
    <t xml:space="preserve"> 『도시공원 및 녹지 등에 관한 법률』 및 완충녹지 저촉여부 등 관련법 검토</t>
    <phoneticPr fontId="1" type="noConversion"/>
  </si>
  <si>
    <t>공원조성과</t>
    <phoneticPr fontId="1" type="noConversion"/>
  </si>
  <si>
    <t>도시공원 및 녹지 등에 관한 법률</t>
    <phoneticPr fontId="1" type="noConversion"/>
  </si>
  <si>
    <t>031-324-4364</t>
    <phoneticPr fontId="1" type="noConversion"/>
  </si>
  <si>
    <t>031-324-4328</t>
    <phoneticPr fontId="1" type="noConversion"/>
  </si>
  <si>
    <t>사업지내 도시공원(도시자연공원구역)이 있을 경우 협의</t>
    <phoneticPr fontId="1" type="noConversion"/>
  </si>
  <si>
    <t xml:space="preserve"> 『환경정책기본법』, 『오염총량제』,『환경영향평가법』, 『물환경보전법』 등 관련법 검토</t>
    <phoneticPr fontId="1" type="noConversion"/>
  </si>
  <si>
    <t>환경정책기본법 등</t>
    <phoneticPr fontId="1" type="noConversion"/>
  </si>
  <si>
    <t xml:space="preserve"> 『환경정책기본법』, 『오염총량제』,『환경영향평가법』, 『물환경보전법』 등 환경법에 따른 기본계획에 영향에 주는 시설 협의</t>
    <phoneticPr fontId="1" type="noConversion"/>
  </si>
  <si>
    <t>031-324-2241</t>
    <phoneticPr fontId="1" type="noConversion"/>
  </si>
  <si>
    <t>031-324-2252</t>
    <phoneticPr fontId="1" type="noConversion"/>
  </si>
  <si>
    <t>031-324-2251</t>
    <phoneticPr fontId="1" type="noConversion"/>
  </si>
  <si>
    <t>031-324-3159</t>
    <phoneticPr fontId="1" type="noConversion"/>
  </si>
  <si>
    <t xml:space="preserve"> 『주차장법』, 『도시교통정비촉진법』, 『대도시권 광역교통관리에 관한 특별법』 등 관련법 검토,및 어린이보호구역 포함여부</t>
    <phoneticPr fontId="1" type="noConversion"/>
  </si>
  <si>
    <t>주차장법</t>
    <phoneticPr fontId="1" type="noConversion"/>
  </si>
  <si>
    <t>대도시권광역교통관리에 관한 특별법</t>
    <phoneticPr fontId="1" type="noConversion"/>
  </si>
  <si>
    <t>건축물에 의무적으로설치해야되는 주차장의 설치대수, 설치기준 등 협의</t>
    <phoneticPr fontId="1" type="noConversion"/>
  </si>
  <si>
    <t>031-324-3325</t>
    <phoneticPr fontId="1" type="noConversion"/>
  </si>
  <si>
    <t>031-324-3326</t>
    <phoneticPr fontId="1" type="noConversion"/>
  </si>
  <si>
    <t>031-324-3328</t>
    <phoneticPr fontId="1" type="noConversion"/>
  </si>
  <si>
    <t>도시교통정비 촉진법</t>
    <phoneticPr fontId="1" type="noConversion"/>
  </si>
  <si>
    <t>교통영향평가협의 대상 협의</t>
    <phoneticPr fontId="1" type="noConversion"/>
  </si>
  <si>
    <t>광역교통시설부담금 납부대상 여부 협의</t>
    <phoneticPr fontId="1" type="noConversion"/>
  </si>
  <si>
    <t xml:space="preserve"> 『수도법』 등 관련법 검토</t>
    <phoneticPr fontId="1" type="noConversion"/>
  </si>
  <si>
    <t>수도법</t>
    <phoneticPr fontId="1" type="noConversion"/>
  </si>
  <si>
    <t>신축건물 상수도시설공급 협의
상수도원인자 부담금 납부대상 여부 협의</t>
    <phoneticPr fontId="1" type="noConversion"/>
  </si>
  <si>
    <t>031-324-4241</t>
    <phoneticPr fontId="1" type="noConversion"/>
  </si>
  <si>
    <t xml:space="preserve"> 『정보통신공사업법』 등 관련법 검토</t>
    <phoneticPr fontId="1" type="noConversion"/>
  </si>
  <si>
    <t>정보통신공사업법</t>
    <phoneticPr fontId="1" type="noConversion"/>
  </si>
  <si>
    <t>031-324-8064</t>
    <phoneticPr fontId="1" type="noConversion"/>
  </si>
  <si>
    <t xml:space="preserve"> 『폐기물관리법』,『자원의절약및재활용촉진법』 및 어린이보호구역 포함여부(통학로 안전확보 계획 관련) 등 관련법 검토</t>
    <phoneticPr fontId="1" type="noConversion"/>
  </si>
  <si>
    <t>건설폐기물 처리계획 협의</t>
    <phoneticPr fontId="1" type="noConversion"/>
  </si>
  <si>
    <t>031-324-8299</t>
    <phoneticPr fontId="1" type="noConversion"/>
  </si>
  <si>
    <t>○ 청소 민원 처리 및 단속(동천동, 신봉동)
○ 기간제근로자(무단투기) 관리
○ 건설폐기물 유기민원 처리 및 점검</t>
    <phoneticPr fontId="1" type="noConversion"/>
  </si>
  <si>
    <t xml:space="preserve"> 『공간정보의 구축 및 관리 등에 관한 법률』 등 관련법 검토</t>
    <phoneticPr fontId="1" type="noConversion"/>
  </si>
  <si>
    <t>공간정보의 구축 및 관리 등에 관한 법률</t>
    <phoneticPr fontId="1" type="noConversion"/>
  </si>
  <si>
    <t>031-324-8123</t>
    <phoneticPr fontId="1" type="noConversion"/>
  </si>
  <si>
    <t>031-324-8121</t>
    <phoneticPr fontId="1" type="noConversion"/>
  </si>
  <si>
    <t>「장애인.노인.임산부등의 편의증진 보장에 관한법률」</t>
    <phoneticPr fontId="1" type="noConversion"/>
  </si>
  <si>
    <t>일정용도 및 규모의 건축물의 장애인편의시설 설치 대상여부 협의</t>
    <phoneticPr fontId="1" type="noConversion"/>
  </si>
  <si>
    <t>031-324-8260</t>
    <phoneticPr fontId="1" type="noConversion"/>
  </si>
  <si>
    <t xml:space="preserve"> 『하수도법』,『소음진동관리법』,『대기환경보전법』,『도시공원 및 녹지 등에 관한 법률』 , 『수질 및 수생태계 환경보전에 관한 법률』 관련법 검토</t>
    <phoneticPr fontId="1" type="noConversion"/>
  </si>
  <si>
    <t>하수도법</t>
    <phoneticPr fontId="1" type="noConversion"/>
  </si>
  <si>
    <t>소음진동관리법 등</t>
    <phoneticPr fontId="1" type="noConversion"/>
  </si>
  <si>
    <t>비산먼지, 특정공사 신고 사업장 협의</t>
    <phoneticPr fontId="1" type="noConversion"/>
  </si>
  <si>
    <t>031-324-8282</t>
    <phoneticPr fontId="1" type="noConversion"/>
  </si>
  <si>
    <t>031-324-8280</t>
    <phoneticPr fontId="1" type="noConversion"/>
  </si>
  <si>
    <t>환경관리팀 업무 총괄, 처리구역 외 개인하수처리시설 설치 협의</t>
    <phoneticPr fontId="1" type="noConversion"/>
  </si>
  <si>
    <t>비산먼지,특정공사,생활소음
※지역:동천동, 풍덕천동</t>
    <phoneticPr fontId="1" type="noConversion"/>
  </si>
  <si>
    <t>031-324-8281</t>
    <phoneticPr fontId="1" type="noConversion"/>
  </si>
  <si>
    <t>○ 비산먼지 발생사업 신고 수리, 지도점검, 행정처분
○ 특정공사 사전신고 수리, 지도점검, 행정처분
○ 생활소음 민원 처리 및 회신
    (상현1동, 상현2동, 신봉동, 죽전1동, 죽전2동, 성복동)
○ 특정토양오염관리대상시설 관리
○ 수질오염사고 대응</t>
    <phoneticPr fontId="1" type="noConversion"/>
  </si>
  <si>
    <t>처리구역 외 개인하수처리시설 설치에 관한 협의</t>
    <phoneticPr fontId="1" type="noConversion"/>
  </si>
  <si>
    <t xml:space="preserve"> 『도로법』, 『도로점용』 ,『국유재산법』,『하수도법』, 『지하수법』,『하천법』,『소하천정비법』등 관련법 검토</t>
    <phoneticPr fontId="1" type="noConversion"/>
  </si>
  <si>
    <t>도로점용</t>
    <phoneticPr fontId="1" type="noConversion"/>
  </si>
  <si>
    <t>지하수법</t>
    <phoneticPr fontId="1" type="noConversion"/>
  </si>
  <si>
    <t>사업지 인근 도시계획시설 행위 저촉여부</t>
    <phoneticPr fontId="1" type="noConversion"/>
  </si>
  <si>
    <t>국유도로 점용계획에 관한 협의</t>
    <phoneticPr fontId="1" type="noConversion"/>
  </si>
  <si>
    <t>처리구역 내 배수시설 설치협의</t>
    <phoneticPr fontId="1" type="noConversion"/>
  </si>
  <si>
    <t>지하수 이용시 관련법 협의</t>
    <phoneticPr fontId="1" type="noConversion"/>
  </si>
  <si>
    <t>하천법/소하천정비법</t>
    <phoneticPr fontId="1" type="noConversion"/>
  </si>
  <si>
    <t>사업지 인근 하천구역이 있을 시 관련법 저촉 여부</t>
    <phoneticPr fontId="1" type="noConversion"/>
  </si>
  <si>
    <t>031-324-8433</t>
    <phoneticPr fontId="1" type="noConversion"/>
  </si>
  <si>
    <t>031-324-8439</t>
    <phoneticPr fontId="1" type="noConversion"/>
  </si>
  <si>
    <t>031-324-8422</t>
    <phoneticPr fontId="1" type="noConversion"/>
  </si>
  <si>
    <t>031-324-8424</t>
    <phoneticPr fontId="1" type="noConversion"/>
  </si>
  <si>
    <t>031-324-8411</t>
    <phoneticPr fontId="1" type="noConversion"/>
  </si>
  <si>
    <t>○ 하수도법 협의,유지관리,배수설비
○ 하수도 원인자부담금 부과징수(영업신고)
○ 지하수 일반
○ 약수터 관리</t>
    <phoneticPr fontId="1" type="noConversion"/>
  </si>
  <si>
    <t>○ 도로점용허가(고기, 신봉, 죽전동) 
○ 국공유지 사용수익허가 및 관리
○ 도로관리심의 위원회 운영</t>
    <phoneticPr fontId="1" type="noConversion"/>
  </si>
  <si>
    <t>o 도로점용허가 및 국공유지 사용허가관리(성복,동천,상현,풍덕천동)
o 국공유재산 실태조사 및 변상금 부과
o 교통량조사
o 도로굴착관리심의</t>
    <phoneticPr fontId="1" type="noConversion"/>
  </si>
  <si>
    <t>○ 도로협의(신봉, 상현, 풍덕천)
○ 도로시설물 유지관리(연간단가:토목 2권역)풍덕천,상현
○ 도로재포장 사업(죽전동, 풍덕천동, 상현동)
○ 소송업무(손해배상공제, 손해보험)
○ 영조물배상 공제 사고접수(터널, 교량 제외)
○ 주민불편해소사업</t>
    <phoneticPr fontId="1" type="noConversion"/>
  </si>
  <si>
    <t>○ 도로업무 협의(죽전,동천,고기,성복) 및 인수인계
○ 도로유지관리 예산 수립
○ 도로시설물 유지관리(연간단가:토목 3권역)
 - 죽전동
○ 주민불편해소사업
○ 제설, 설해대책</t>
    <phoneticPr fontId="1" type="noConversion"/>
  </si>
  <si>
    <t xml:space="preserve"> 『국토의 계획 및 이용에 관한 법률』,『농지법』,『산지관리법』 등 관련법 검토</t>
    <phoneticPr fontId="1" type="noConversion"/>
  </si>
  <si>
    <t>건축허가</t>
    <phoneticPr fontId="1" type="noConversion"/>
  </si>
  <si>
    <t>개발행위</t>
    <phoneticPr fontId="1" type="noConversion"/>
  </si>
  <si>
    <t>농지산지전용허가</t>
    <phoneticPr fontId="1" type="noConversion"/>
  </si>
  <si>
    <t>5,000㎡ 개발행위허가를 신청할 경우 협의</t>
    <phoneticPr fontId="1" type="noConversion"/>
  </si>
  <si>
    <t>1,500㎡ 농지, 산지전용허가를 신청할 경우 협의</t>
    <phoneticPr fontId="1" type="noConversion"/>
  </si>
  <si>
    <t>건축허가 신청할 경우 협의</t>
    <phoneticPr fontId="1" type="noConversion"/>
  </si>
  <si>
    <t>031-324-8473</t>
    <phoneticPr fontId="1" type="noConversion"/>
  </si>
  <si>
    <t>031-324-8523</t>
    <phoneticPr fontId="1" type="noConversion"/>
  </si>
  <si>
    <t>031-324-8472</t>
    <phoneticPr fontId="1" type="noConversion"/>
  </si>
  <si>
    <t>031-324-8511</t>
    <phoneticPr fontId="1" type="noConversion"/>
  </si>
  <si>
    <t>031-324-8512</t>
    <phoneticPr fontId="1" type="noConversion"/>
  </si>
  <si>
    <t>031-324-8513</t>
    <phoneticPr fontId="1" type="noConversion"/>
  </si>
  <si>
    <t>031-324-8514</t>
    <phoneticPr fontId="1" type="noConversion"/>
  </si>
  <si>
    <t>031-324-8521</t>
    <phoneticPr fontId="1" type="noConversion"/>
  </si>
  <si>
    <t>031-324-8522</t>
    <phoneticPr fontId="1" type="noConversion"/>
  </si>
  <si>
    <t>수지구</t>
    <phoneticPr fontId="1" type="noConversion"/>
  </si>
  <si>
    <t>■ 일반협의내용</t>
    <phoneticPr fontId="1" type="noConversion"/>
  </si>
  <si>
    <t xml:space="preserve"> 『화재예방, 소방시설설치유지 및 안전관리에 관한 법률』 등 관련법 검토</t>
    <phoneticPr fontId="1" type="noConversion"/>
  </si>
  <si>
    <t>소방시설유치법</t>
    <phoneticPr fontId="1" type="noConversion"/>
  </si>
  <si>
    <t>031-8021-0322</t>
    <phoneticPr fontId="1" type="noConversion"/>
  </si>
  <si>
    <t>소방시설유치법 협의</t>
    <phoneticPr fontId="1" type="noConversion"/>
  </si>
  <si>
    <t>학교보건법</t>
    <phoneticPr fontId="1" type="noConversion"/>
  </si>
  <si>
    <t>031-8020-9287</t>
    <phoneticPr fontId="1" type="noConversion"/>
  </si>
  <si>
    <t>교육환경보호구역 내 건축물 입지가능 여부협의, 통학로 안전 협의</t>
    <phoneticPr fontId="1" type="noConversion"/>
  </si>
  <si>
    <t>『학원설립의운영 및 과외교습에 관한 법률』,『학교보건법』 , 『교육환경보호에 관한 법률』 등 관련법 검토</t>
    <phoneticPr fontId="1" type="noConversion"/>
  </si>
  <si>
    <t xml:space="preserve"> 『녹색건축물조성지원법』,『건축물의 에너지 절약 설계 기준』 등 관련법 검토</t>
    <phoneticPr fontId="1" type="noConversion"/>
  </si>
  <si>
    <t>녹샌건축물법</t>
    <phoneticPr fontId="1" type="noConversion"/>
  </si>
  <si>
    <t>연면적 500㎡이상 에너지절약계획서 제출 대상 건축물 협의</t>
    <phoneticPr fontId="1" type="noConversion"/>
  </si>
  <si>
    <t>02-2187-4095</t>
    <phoneticPr fontId="1" type="noConversion"/>
  </si>
  <si>
    <t>에너지절약계획서 검토</t>
    <phoneticPr fontId="1" type="noConversion"/>
  </si>
  <si>
    <t xml:space="preserve"> 교통안전시설물 설치 및 관련법 저촉여부 등</t>
    <phoneticPr fontId="1" type="noConversion"/>
  </si>
  <si>
    <t>도로교통법</t>
    <phoneticPr fontId="1" type="noConversion"/>
  </si>
  <si>
    <t>교통흐름, 교통안전시설물 설치계획 협의</t>
    <phoneticPr fontId="1" type="noConversion"/>
  </si>
  <si>
    <t>031-8021-8354</t>
    <phoneticPr fontId="1" type="noConversion"/>
  </si>
  <si>
    <t>용인서부경찰서</t>
    <phoneticPr fontId="1" type="noConversion"/>
  </si>
  <si>
    <t>교통시설물 협의</t>
    <phoneticPr fontId="1" type="noConversion"/>
  </si>
  <si>
    <t>『영유아보호법』 및 관련법 검토</t>
    <phoneticPr fontId="1" type="noConversion"/>
  </si>
  <si>
    <t>영유아보호법</t>
    <phoneticPr fontId="1" type="noConversion"/>
  </si>
  <si>
    <t>031-324-3619</t>
    <phoneticPr fontId="1" type="noConversion"/>
  </si>
  <si>
    <t>노유자시설 설치 기준, 사업지 인근 금지시설 협의</t>
    <phoneticPr fontId="1" type="noConversion"/>
  </si>
  <si>
    <t>『하천법』, 『국유재산법』, 『소하천정비법』 등 관련법 검토</t>
    <phoneticPr fontId="1" type="noConversion"/>
  </si>
  <si>
    <t>하천법</t>
    <phoneticPr fontId="1" type="noConversion"/>
  </si>
  <si>
    <t>031-324-2456</t>
    <phoneticPr fontId="1" type="noConversion"/>
  </si>
  <si>
    <t>하천법 협의</t>
    <phoneticPr fontId="1" type="noConversion"/>
  </si>
  <si>
    <t xml:space="preserve"> 「수도권정비법」 규정에 따른 공장총량</t>
    <phoneticPr fontId="1" type="noConversion"/>
  </si>
  <si>
    <t>수도권정비법</t>
    <phoneticPr fontId="1" type="noConversion"/>
  </si>
  <si>
    <t>수도권 내 공장총량 관리</t>
    <phoneticPr fontId="1" type="noConversion"/>
  </si>
  <si>
    <t>공장 총 허용량 분배 및 관리</t>
    <phoneticPr fontId="1" type="noConversion"/>
  </si>
  <si>
    <t>031-324-3248</t>
    <phoneticPr fontId="1" type="noConversion"/>
  </si>
  <si>
    <t>『도시 및 주거환경정비법』 등 관련법 검토</t>
    <phoneticPr fontId="1" type="noConversion"/>
  </si>
  <si>
    <t>정비구역 내 행위제한 협의</t>
    <phoneticPr fontId="1" type="noConversion"/>
  </si>
  <si>
    <t>031-324-3796</t>
    <phoneticPr fontId="1" type="noConversion"/>
  </si>
  <si>
    <t>주거환경업무 총괄</t>
    <phoneticPr fontId="1" type="noConversion"/>
  </si>
  <si>
    <t>-</t>
    <phoneticPr fontId="1" type="noConversion"/>
  </si>
  <si>
    <t>『주택법』 등 관련법 검토</t>
    <phoneticPr fontId="1" type="noConversion"/>
  </si>
  <si>
    <t>주택법</t>
    <phoneticPr fontId="1" type="noConversion"/>
  </si>
  <si>
    <t>주택단지인근 금지시설, 사업계획승인 여부</t>
    <phoneticPr fontId="1" type="noConversion"/>
  </si>
  <si>
    <t>031-324-3792</t>
    <phoneticPr fontId="1" type="noConversion"/>
  </si>
  <si>
    <t>공동주택팀 업무 총괄</t>
    <phoneticPr fontId="1" type="noConversion"/>
  </si>
  <si>
    <t>광주시 수질정책과</t>
    <phoneticPr fontId="1" type="noConversion"/>
  </si>
  <si>
    <t>모현면, 포곡읍 오염총량, 환경정책기본법 등 제한 사항</t>
    <phoneticPr fontId="1" type="noConversion"/>
  </si>
  <si>
    <t>진출입로 및 오․우수관로 굴착사항 등 저촉여부 검토</t>
    <phoneticPr fontId="1" type="noConversion"/>
  </si>
  <si>
    <t xml:space="preserve"> 『군사시설보호법』, 『군용항공기지법』 및 관련법 저촉여부 등</t>
    <phoneticPr fontId="1" type="noConversion"/>
  </si>
  <si>
    <t>군사시설보호법</t>
    <phoneticPr fontId="1" type="noConversion"/>
  </si>
  <si>
    <t>비행안전구역에 건축허가신청시, 높이제한 검토</t>
    <phoneticPr fontId="1" type="noConversion"/>
  </si>
  <si>
    <t xml:space="preserve"> 제조업 유해위험방지계획서 제출대상 여부 등 『산업안전보건법』 관련 검토</t>
    <phoneticPr fontId="1" type="noConversion"/>
  </si>
  <si>
    <t>산업안전보건법</t>
    <phoneticPr fontId="1" type="noConversion"/>
  </si>
  <si>
    <t>축산법</t>
    <phoneticPr fontId="1" type="noConversion"/>
  </si>
  <si>
    <t xml:space="preserve"> 『액화석유가스의 안전관리 및 사업법』, 『대기환경보전법』, 『소음진동관리법』 등 관련법 검토</t>
    <phoneticPr fontId="1" type="noConversion"/>
  </si>
  <si>
    <t>액화석유가스의 안전관리 및 사업법</t>
    <phoneticPr fontId="1" type="noConversion"/>
  </si>
  <si>
    <t>031-324-3663</t>
    <phoneticPr fontId="1" type="noConversion"/>
  </si>
  <si>
    <t>031-324-3662</t>
    <phoneticPr fontId="1" type="noConversion"/>
  </si>
  <si>
    <t xml:space="preserve"> 『자동차관리법』 등 관련법 저촉여부 등</t>
    <phoneticPr fontId="1" type="noConversion"/>
  </si>
  <si>
    <t>자동차관리법</t>
    <phoneticPr fontId="1" type="noConversion"/>
  </si>
  <si>
    <t xml:space="preserve"> 『폐기물관리법』,『자원의절약과 재활용촉진에 관한 법률』 등 관련법 검토</t>
    <phoneticPr fontId="1" type="noConversion"/>
  </si>
  <si>
    <t>위험물저장처리시설 신청시 관련법 저촉여부</t>
    <phoneticPr fontId="1" type="noConversion"/>
  </si>
  <si>
    <t>자원절약과 재활용촉진에 관한법률</t>
    <phoneticPr fontId="1" type="noConversion"/>
  </si>
  <si>
    <t>031-324-2336</t>
    <phoneticPr fontId="1" type="noConversion"/>
  </si>
  <si>
    <t>031-324-2335</t>
    <phoneticPr fontId="1" type="noConversion"/>
  </si>
  <si>
    <t>○ 폐기물 재활용업 인허가(협의) 및 지도점검·처분
○ 폐기물 처분업 인허가(협의) 및 지도점검·처분
○ 재활용업·처분업 방치폐기물 관리 및 처리 
○ 재활용업·처분업 올바로시스템(전자인계서 등) 관리
○ 지정·의료폐기물 재활용업·처분업 협의
○ 조례, 규칙, 고시 등 제·개정 업무</t>
    <phoneticPr fontId="1" type="noConversion"/>
  </si>
  <si>
    <t>○ 건설폐기물 처리업 인허가(협의) 및 지도점검·처분
○ 건설폐기물 임시 수집·운반증 발급
○ 음식물류폐기물 처리업 인허가(협의) 및 지도점검·처분
○ 건설·음식물류폐기물 처리업 방치폐기물 관리 및 처리
○ 폐기물처리담당자 법정교육 관리</t>
    <phoneticPr fontId="1" type="noConversion"/>
  </si>
  <si>
    <t>수지구보건소</t>
    <phoneticPr fontId="1" type="noConversion"/>
  </si>
  <si>
    <t xml:space="preserve"> 『의료법』 등 관련법 검토</t>
    <phoneticPr fontId="1" type="noConversion"/>
  </si>
  <si>
    <t>의료법</t>
    <phoneticPr fontId="1" type="noConversion"/>
  </si>
  <si>
    <t>근린생활시설, 의료시설 관련 신청 시 관련법 협의</t>
    <phoneticPr fontId="1" type="noConversion"/>
  </si>
  <si>
    <t xml:space="preserve"> 『축산법』, 『가축분뇨의 관리 및 이용에 관한 법률』,『비료관리법』 등 관련법 검토</t>
    <phoneticPr fontId="1" type="noConversion"/>
  </si>
  <si>
    <t>031-324-2321</t>
    <phoneticPr fontId="1" type="noConversion"/>
  </si>
  <si>
    <t>가축분뇨처리사업, 축산환경개선사업, 무허가축사 적법화, 축산재해 및 초지</t>
    <phoneticPr fontId="1" type="noConversion"/>
  </si>
  <si>
    <t xml:space="preserve"> 『산업집적활성화 및 공장설립에 관한 법률』 등 관련법 검토</t>
    <phoneticPr fontId="1" type="noConversion"/>
  </si>
  <si>
    <t>산업집적활성화 및 공장설립에 관한 법률</t>
    <phoneticPr fontId="1" type="noConversion"/>
  </si>
  <si>
    <t>공장용도 건축허가 신청 시 관련법 협의</t>
    <phoneticPr fontId="1" type="noConversion"/>
  </si>
  <si>
    <t>031-324-2281</t>
    <phoneticPr fontId="1" type="noConversion"/>
  </si>
  <si>
    <t>○ 공장설립(제조시설) 승인
   (모현읍, 양지면, 백암면, 처인구 4개동) 
○ 지식산업센터 설립 승인(처인구, 영덕동, 구갈동)
○ 공장관련 복합협의(모현읍, 양지면, 백암면, 처인구 4개동)
○ 공장설립(제조시설) 사후관리(모현읍, 양지면, 백암면,
   처인구 4개동)
○ 제증명</t>
    <phoneticPr fontId="1" type="noConversion"/>
  </si>
  <si>
    <t>031-324-2272</t>
    <phoneticPr fontId="1" type="noConversion"/>
  </si>
  <si>
    <t>031-324-2282</t>
    <phoneticPr fontId="1" type="noConversion"/>
  </si>
  <si>
    <t>○ 공장설립(제조시설) 승인(포곡읍, 이동읍, 원삼면) 
○ 지식산업센터 설립 승인(중동, 청덕동, 농서동)
○ 공장관련 복합협의(포곡읍, 이동읍, 원삼면)
○ 공장설립(제조시설) 사후관리(포곡읍, 이동읍, 원삼면)
○ 제증명</t>
    <phoneticPr fontId="1" type="noConversion"/>
  </si>
  <si>
    <t>○ 공장설립(제조시설)승인(기흥구,수지구,남사면) 
○ 지식산업센터 설립 승인(수지구)
○ 공장관련 복합협의(기흥구,수지구,남사면)
○ 공장설립(제조시설)사후관리(기흥구,수지구,남사면)
○ 제증명</t>
    <phoneticPr fontId="1" type="noConversion"/>
  </si>
  <si>
    <t xml:space="preserve"> 『유통산업발전법』 등 관련법 검토</t>
    <phoneticPr fontId="1" type="noConversion"/>
  </si>
  <si>
    <t>유통산업발전법</t>
    <phoneticPr fontId="1" type="noConversion"/>
  </si>
  <si>
    <t>031-324-2275</t>
    <phoneticPr fontId="1" type="noConversion"/>
  </si>
  <si>
    <t xml:space="preserve"> 『체육시설의 설치 및 이용에 관한 법률』 등 관련법 검토</t>
    <phoneticPr fontId="1" type="noConversion"/>
  </si>
  <si>
    <t>체육시설의 설치 및 이용에 관한 법률</t>
    <phoneticPr fontId="1" type="noConversion"/>
  </si>
  <si>
    <t>체육시설(운동시설) 건축허가 신청시 협의</t>
    <phoneticPr fontId="1" type="noConversion"/>
  </si>
  <si>
    <t>031-324-2485</t>
    <phoneticPr fontId="1" type="noConversion"/>
  </si>
  <si>
    <t>생활체육시설 확충
 - 처인구, 수지구 체육시설 확충 및 민원응대
 - 모현레스피아 및 둔전풋살장 조명보수
생활체육확충 국도비 지원사업 관리
 - 체육진흥기금, 특조, 균특, 특별교부세
공공체육시설 협의 및 인수인계
체육시설 공사감독(전기)</t>
    <phoneticPr fontId="1" type="noConversion"/>
  </si>
  <si>
    <t>『노인복지법』,『장사 등에 관한 법률』 등 관련법 검토</t>
    <phoneticPr fontId="1" type="noConversion"/>
  </si>
  <si>
    <t>노인복지법</t>
    <phoneticPr fontId="1" type="noConversion"/>
  </si>
  <si>
    <t>031-324-2461</t>
    <phoneticPr fontId="1" type="noConversion"/>
  </si>
  <si>
    <t>031-324-2465</t>
    <phoneticPr fontId="1" type="noConversion"/>
  </si>
  <si>
    <t>사회복지법인, 노인주거복지시설 등</t>
    <phoneticPr fontId="1" type="noConversion"/>
  </si>
  <si>
    <t>기능보강사업(노인요양시설),노인복지관 시설관리(수지노인복지관 공사)</t>
    <phoneticPr fontId="1" type="noConversion"/>
  </si>
  <si>
    <t>도시기획단</t>
    <phoneticPr fontId="1" type="noConversion"/>
  </si>
  <si>
    <t xml:space="preserve"> 『국공유재산 및 물품관리법』 등 관련법 검토</t>
    <phoneticPr fontId="1" type="noConversion"/>
  </si>
  <si>
    <t>031-324-3099</t>
    <phoneticPr fontId="1" type="noConversion"/>
  </si>
  <si>
    <t>공유재산 관리</t>
    <phoneticPr fontId="1" type="noConversion"/>
  </si>
  <si>
    <t>공유재산 사용수익허가 계획에 대한 협의</t>
    <phoneticPr fontId="1" type="noConversion"/>
  </si>
  <si>
    <t>공유재산</t>
    <phoneticPr fontId="1" type="noConversion"/>
  </si>
  <si>
    <t>건축물규모 입력</t>
    <phoneticPr fontId="1" type="noConversion"/>
  </si>
  <si>
    <t>토지구적 입력</t>
    <phoneticPr fontId="1" type="noConversion"/>
  </si>
  <si>
    <t>제한구역 체크</t>
    <phoneticPr fontId="1" type="noConversion"/>
  </si>
  <si>
    <t>점용계획 체크</t>
    <phoneticPr fontId="1" type="noConversion"/>
  </si>
  <si>
    <t>기타사항 체크</t>
    <phoneticPr fontId="1" type="noConversion"/>
  </si>
  <si>
    <t>규모 등을 입력하시어 협의부서를 확인하시고, 부서를 클릭하시어 세부사항을 확인하세요.</t>
    <phoneticPr fontId="1" type="noConversion"/>
  </si>
  <si>
    <t>전화번호</t>
    <phoneticPr fontId="1" type="noConversion"/>
  </si>
  <si>
    <t>경관법심의대상 검토 여부 협의
경관지구, 중점경관관리구역 등에서는 특정규모의 건축물은 경관심의를 받아야 합니다.</t>
    <phoneticPr fontId="1" type="noConversion"/>
  </si>
  <si>
    <t>국가철도공단</t>
    <phoneticPr fontId="1" type="noConversion"/>
  </si>
  <si>
    <t>국가철도공단</t>
    <phoneticPr fontId="1" type="noConversion"/>
  </si>
  <si>
    <t>「철도안전법」 등 관련법 검토</t>
    <phoneticPr fontId="1" type="noConversion"/>
  </si>
  <si>
    <t>철도안전법</t>
    <phoneticPr fontId="1" type="noConversion"/>
  </si>
  <si>
    <t>철도보호지구내 행위제한</t>
    <phoneticPr fontId="1" type="noConversion"/>
  </si>
  <si>
    <t>02-788-5085</t>
    <phoneticPr fontId="1" type="noConversion"/>
  </si>
  <si>
    <t>철도보호지구내 행위신고 담당</t>
    <phoneticPr fontId="1" type="noConversion"/>
  </si>
  <si>
    <t>철도보호지구</t>
    <phoneticPr fontId="1" type="noConversion"/>
  </si>
  <si>
    <t>정보통신공사 사용전검사 대상 건축물이므로 공사완료 후 사용전검사를 받고 정보통신설비를 사용하여야 함. ※국선단자함 및 TV장치함은 실내에 설치할 것
(정보통신공사업법 제36조 및 제36조 및 같은 법 시행령 제35조의2 제3항)</t>
    <phoneticPr fontId="1" type="noConversion"/>
  </si>
  <si>
    <t>「폐기물관리법」,「건설폐기물의 재활용 촉진에 관한 법률」
- 생활폐기물배출자는 스스로 처리할 수 없는 생활폐기물을 종류별, 성질, 상태별로 분리하여 보관하여야 한다.
- 당해 공사로 인해 폐기물(임목포함)이 5톤 이상 발생 할 것으로 예상 될 경우 착공 전까지 폐기물배출자(사업장, 건설, 지정) 신고 및 처리계획 확인 후 적정관리(관리대장, 인계서 작성 등 철저) 하여야 함.
- 폐기물 배출완료 후 15일 이내에 폐기물배출실적보고를 하여야 함. 
- 공사구간에서 발생하는 건설폐기물, 공사장 생활폐기물 등 모든 폐기물 및 공사 자재는 방치하지 말고 발생즉시 수거하여 적법하게 처리하고, 폐기물은 성상별로 분리, 보관, 처리하여 주변 환경오염이 되지 않도록 하여야 함.
- 무기성오니를 토사와 섞어 성토하는 경우 폐기물 신고를 득해야 함.
- 용인시 폐기물 관리에 관한 조례 제6조 규정에 의거 소유지의 청결을 유지 하여야 함.
「자원의 절약과 재활용 촉진에 관한 법률」
- 폐기물을 종류, 성상별 분리 보관하여 재활용 될 수 있도록 하여야 함.
「용인시 폐기물 관리에 관한 조례」
- 생활폐기물 배출장소는 청소차량 진입이 용이한 장소에 설치하여야 한다.
- 공동주택 및 다세대주택을 새로 건축하는 경우 청소차량 진입이 용이한 장소에 설치하여야 한다.
※ 분리수거 배출장소 확보 요망</t>
    <phoneticPr fontId="1" type="noConversion"/>
  </si>
  <si>
    <t>공간정보의 구축 및 관리 등에 관한 법률에 의거 토지이동(등록전환, 토지분할, 지목변경, 토지합병 등)을 신청하시기 바랍니다.
- 각종 인가·허가 등의 내용과 다르게 토지의 형질이 변경되었을 경우에는 그 변경된 토지의 현황대로 분할선을 결정하시기 바랍니다.
- 측량기준점 표지를 파손하거나 그 효용을 해칠 우려가 있는 경우에는 그 측량기준점 표지를 설치한 자에게 이전을 신청하시기 바랍니다.
- 동법 시행령 제55조(지상 경계의 결정기준 등)제1항에 의거 경계결정 기준에 부적합한 경우 별도의 협의가 필요합니다.</t>
    <phoneticPr fontId="1" type="noConversion"/>
  </si>
  <si>
    <t>1)『수도법』제15조, 같은 법 시행령 제25조, 같은 법 시행규칙 제1조의2에 의거 절수설비를 설치하여야 함. 
2) 『용인시 수도급수조례 시행규칙』제13조의2에 의거 수도계량기를 설치할 수 있도록 대지경계선의 3미터 이내에서 가장 가까운 위치의 대지 내 공지를 확보하여야 하며, 겨울철 동파방지를 위해 계량기 이후 내부배관은 심도 1.2m 상에 매설, 기타관로 이격거리 30cm유지, 상수관로 상부에서 지면까지 기타지장물이 없도록 시공할 것
3) 상수관로 매설급수공사 시행 이 후 건축 변경 등에 따라 수도계량기 검침이 용이하지 않을 시 우리시 요구에 따라 이설 조치하여야 함
4) 급수공사의 분기위치 및 관경은 지역실정을 고려(가압장 및 감압변 설치 등)하여 여건에 맞게 우리시에서 결정하며, 『용인시 수도급수조례』제12조 제1항에 의거 소요공사비 전액은 신청인이 부담하여야 함.
5) 상수도 인입에 따른 급수공사는 건축물 착공 후 신청하되 『용인시 수도급수조례 시행규칙』제2조 제1항에 의거 급수관 매설과 관련한 인？허가 사항 및 타인소유 토지(건물)의 토지(건물)사용승낙서 등은 급수공사 신청시 제출하여야 함.(토지 사용 승락서 미제출시 급수공사 불가함.)
6) 우리시 상수관로와 연결되는 일체의 수도시설(배수관로, 급수관로 등)은 우리시와 원인자부담공사 협의 후 설치하여야 하며 사전협의 없이 설치한 수도시설을 이용한 급수공급은 불가함.</t>
    <phoneticPr fontId="1" type="noConversion"/>
  </si>
  <si>
    <t>·하수도법: 발생오수 전량 공공하수처리장(분류식처리구역) 유입인 경우 저촉없음.(단, 유입제외 등의 사유로 미유입 시 별도 협의하여야 함.)
··대기환경보전법: 공사 시 비산먼지 발생을 최소화하고 인근 주민들에게 먼지(분진) 등으로 인하여 피해가 없도록 사업장 관리에 철저를 기할 것.
단, 굴착토사량 200㎥ 이상인 공사 및 연접 지역에 동일 토지주의 토지에서 공사가 진행되는 경우에는 공사면적을 합하여 1,000㎡이상일 경우 착공 전까지 비산먼지 발생사업신고를 득할 것
·소음진동관리법: 특정장비  5일 이상 사용 시 착공 전 특정공사사전신고를 득할 것.
·물환경보전법: 공사시 토사가 인근 하천으로 직유입되지 않도록 사업시행 전에 사업부지내 가배수로 및 침사지 등 설치, 토사 유출 우려가 있는 경우에는 하천에 오탁방지막 설치 등의 방제조치를 하여야 함.</t>
    <phoneticPr fontId="1" type="noConversion"/>
  </si>
  <si>
    <t>폐기물관리법</t>
    <phoneticPr fontId="1" type="noConversion"/>
  </si>
  <si>
    <t>건축허가 전 토지분할, 합병 협의, 토지거래계약에 관한 허가구역 제한사항</t>
    <phoneticPr fontId="1" type="noConversion"/>
  </si>
  <si>
    <t>대지조성공사에 따른 사업지내에 매장문화재에 관한 협의</t>
    <phoneticPr fontId="1" type="noConversion"/>
  </si>
  <si>
    <t>노유자시설 건축허가 신청시 관련기준에 대한 협의</t>
    <phoneticPr fontId="1" type="noConversion"/>
  </si>
  <si>
    <t>판매시설 용도 건축허가 신청시 관련기준 협의</t>
    <phoneticPr fontId="1" type="noConversion"/>
  </si>
  <si>
    <t>○ 농지전용허가 및 협의(포곡,모현,4개동,기흥,수지)
○ 농업진흥지역 관리 및 농지일반</t>
    <phoneticPr fontId="1" type="noConversion"/>
  </si>
  <si>
    <t>○ 농지전용허가 및 협의(남사,이동,원삼,백암,양지)
○ 농지전용상황보고 및 농지보전부담금 체납관리</t>
    <phoneticPr fontId="1" type="noConversion"/>
  </si>
  <si>
    <t>○ 농업생산기반시설의 사용허가(수지,기흥,모현,포곡)
○ 국·공유재산 협의 및 복합심의(수지,기흥,모현,포곡)
○ 국·공유재산 관련 소송
○ 저수지 편입 미불용지 보상업무
○ 국·공유재산 실태조사 및 디브레인 자료정리
○ 세외수입(변상금, 사용료 부과·환급)</t>
    <phoneticPr fontId="1" type="noConversion"/>
  </si>
  <si>
    <t>○ 국,공유재산 용도폐지 및 관리전화
○ 국,공유재산 무상귀속 협의
○ 한국농어촌공사 위수탁사업
○ 국,공유재산 관련 소송
○ 저수지 편입 미불용지 보상</t>
    <phoneticPr fontId="1" type="noConversion"/>
  </si>
  <si>
    <t>○ 목적외 사용승인(이동,남사,원삼,백암,양지,4개동)</t>
    <phoneticPr fontId="1" type="noConversion"/>
  </si>
  <si>
    <t>○ 재해위험 저수지 정비사업
○ 수리시설 개보수, 농업용수개발사업
○ 농업기반시설 유지관리(관정,저수지,보,양수장 등)
○ 경지정리(환지청산금등) 및 밭 기반 정비사업
○ 농업생산기반시설 등록 및 변경, 통계업무
○ 농업용 저수지 수질관리 및 수리계 관리
○ 농업기반시설 재난재해</t>
    <phoneticPr fontId="1" type="noConversion"/>
  </si>
  <si>
    <t>축사 등 동식물관련시설 건축허가 신청 관련기준 협의</t>
    <phoneticPr fontId="1" type="noConversion"/>
  </si>
  <si>
    <t>산지관리법</t>
    <phoneticPr fontId="1" type="noConversion"/>
  </si>
  <si>
    <t>○ 산지전용허가 및 협의(원삼면,백암면,남사읍,이동읍)
○ 부수적 토석채취허가</t>
    <phoneticPr fontId="1" type="noConversion"/>
  </si>
  <si>
    <t>○ 산지전용허가,협의(기흥구)
○ 부수적 토석채취허가</t>
    <phoneticPr fontId="1" type="noConversion"/>
  </si>
  <si>
    <t>○ 산지전용허가·협의(수지구, 처인구 4개동)
○ 부수적 토석채취허가
○ 채석장 환경NGO 인부임
○ 대체산림자원조성비·복구비예치 관련 업무</t>
    <phoneticPr fontId="1" type="noConversion"/>
  </si>
  <si>
    <t>○ 성복지구 기반시설 관리 및 소송</t>
    <phoneticPr fontId="1" type="noConversion"/>
  </si>
  <si>
    <t>○ 처인구 도시계획시설 결정</t>
    <phoneticPr fontId="1" type="noConversion"/>
  </si>
  <si>
    <t>○ 기흥구 기흥지역 도시계획시설 결정</t>
    <phoneticPr fontId="1" type="noConversion"/>
  </si>
  <si>
    <t>○ 기흥구 구성지역 도시계획시설 결정</t>
    <phoneticPr fontId="1" type="noConversion"/>
  </si>
  <si>
    <t>031-324-3218</t>
    <phoneticPr fontId="1" type="noConversion"/>
  </si>
  <si>
    <t>○ 신규 도시개발사업 제안 등 제반사항 검토, 도시개발사업(역삼), 동천동 공공기여사업</t>
    <phoneticPr fontId="1" type="noConversion"/>
  </si>
  <si>
    <t>○ 도시개발사업(신봉,신봉2)</t>
    <phoneticPr fontId="1" type="noConversion"/>
  </si>
  <si>
    <t>○ 도시개발사업(동천2,동천3,역북2,신대), 준공된 도시개발사업 지구단위계획 관리</t>
    <phoneticPr fontId="1" type="noConversion"/>
  </si>
  <si>
    <t>○ 도시개발사업[고림2,모현(왕산), 상현2]</t>
    <phoneticPr fontId="1" type="noConversion"/>
  </si>
  <si>
    <t>개발면적 5,000㎡ 이상 개발행위허가 신청 시 협의</t>
    <phoneticPr fontId="1" type="noConversion"/>
  </si>
  <si>
    <t>도시개발사업 구역 내 건축허가 신청 시 행위제한 여부 협의</t>
    <phoneticPr fontId="1" type="noConversion"/>
  </si>
  <si>
    <t>031-324-3257</t>
    <phoneticPr fontId="1" type="noConversion"/>
  </si>
  <si>
    <t>031-324-3253</t>
    <phoneticPr fontId="1" type="noConversion"/>
  </si>
  <si>
    <t>031-324-3243</t>
    <phoneticPr fontId="1" type="noConversion"/>
  </si>
  <si>
    <t>031-324-3258</t>
    <phoneticPr fontId="1" type="noConversion"/>
  </si>
  <si>
    <t>○ 개발행위허가(수지구, 처인구 원삼)</t>
    <phoneticPr fontId="1" type="noConversion"/>
  </si>
  <si>
    <t>○ 개발행위허가(처인구 동지역)</t>
    <phoneticPr fontId="1" type="noConversion"/>
  </si>
  <si>
    <t>○ 개발행위허가(보라동 제외 기흥구)</t>
    <phoneticPr fontId="1" type="noConversion"/>
  </si>
  <si>
    <t>○ 개발행위허가(포곡, 모현, 백암, 보라동)</t>
    <phoneticPr fontId="1" type="noConversion"/>
  </si>
  <si>
    <t>도시개발법</t>
    <phoneticPr fontId="1" type="noConversion"/>
  </si>
  <si>
    <t>○ '도로건설관리계획
○ 농어촌도로 기본계획 추진
○ 국지도및지방도 사업 추진 관리
○ 동백IC,기흥IC 협의 및 관리</t>
    <phoneticPr fontId="1" type="noConversion"/>
  </si>
  <si>
    <t>○ 지방도 건설관련 계획수립 및 협의 진행
○ 제이외곽고속도로 건설관련 관리 및 협의진행
○ 세종~포천간고속도로 관리 및 협의진행
○ 남사IC 설치공사 관리 및 협의 진행
○ 삼가~대촌 대체도로 관리(궁촌, 남동교차로 개선사업 관리)
○ 민자도로 사업추진 협의 및 관리
○ 기흥~용인 민자도로 해지시 지급금 청구 소송 진행
○ 상갈교차로 공공임대주택 진입도로 추진
○ 새움터 외 협의 진행</t>
    <phoneticPr fontId="1" type="noConversion"/>
  </si>
  <si>
    <t>○ 국·공유재산 관리</t>
    <phoneticPr fontId="1" type="noConversion"/>
  </si>
  <si>
    <t>○ 국공유재산 실태조사
○ 국공유재산 무상귀속 협의(처인구 동지역)
○ 소송수행
○ 국·공유재산 관련 건축 협의</t>
    <phoneticPr fontId="1" type="noConversion"/>
  </si>
  <si>
    <t>○ 지중화사업 추진
○ 지하안전관리</t>
    <phoneticPr fontId="1" type="noConversion"/>
  </si>
  <si>
    <t>○ 공원조성계획 협의(기흥)
○ 민간공원특례사업추진(영덕1)
○ 도시공원위원회운영 및 관리</t>
    <phoneticPr fontId="1" type="noConversion"/>
  </si>
  <si>
    <t>○ 공원조성계획 협의(처인,수지)
  - 원삼,백암,이동
○ 도시자연공원구역 
○ 미조성 공원 관리
○ 도시공원 통계 및 대장관리</t>
    <phoneticPr fontId="1" type="noConversion"/>
  </si>
  <si>
    <t>○ 환경정책기본법,자연환경보전법
○ 야생동물 보호 및 관리(ASF, AI)
○ 동물원, 환경교육 관련 업무
○ 도시생태현황지도, 통합물관리
○ 국토환경계획 통합관리추진</t>
    <phoneticPr fontId="1" type="noConversion"/>
  </si>
  <si>
    <t>○ 수질오염총량관리 업무</t>
    <phoneticPr fontId="1" type="noConversion"/>
  </si>
  <si>
    <t>○ 수질오염총량관리 업무(이동,남사,기흥구 일부)</t>
    <phoneticPr fontId="1" type="noConversion"/>
  </si>
  <si>
    <t>○ 환경영향평가 실무협의</t>
    <phoneticPr fontId="1" type="noConversion"/>
  </si>
  <si>
    <t>○ 에너지관리팀 업무 총괄</t>
    <phoneticPr fontId="1" type="noConversion"/>
  </si>
  <si>
    <t>○ 대기환경팀 업무 총괄 대기.소음진동 배출시설 업무 협의</t>
    <phoneticPr fontId="1" type="noConversion"/>
  </si>
  <si>
    <t>자원순환시설 용도 건축허가 신청시 관련법 저촉여부</t>
    <phoneticPr fontId="1" type="noConversion"/>
  </si>
  <si>
    <t>○ 교통영향평가 및 인허가 협의(처인)
○ 교통법정계획(교통안전, 교통약자, 교통물류, 보행교통) 수립
○ 도시교통정비계획 수립
○ 도시 및 광역교통에 관한 업무</t>
    <phoneticPr fontId="1" type="noConversion"/>
  </si>
  <si>
    <t>○ 교통영향평가 및 인허가협의(기흥,수지)
○ 버스전용차로 설치 등</t>
    <phoneticPr fontId="1" type="noConversion"/>
  </si>
  <si>
    <t>○ 부설주차장 업무협의(처인,기흥,수지)
○ 불법 주·정차 관련 법제 정비
○ 불법 주·정차 단속 관리
○ 주·정차 단속 문자알림서비스 운영</t>
    <phoneticPr fontId="1" type="noConversion"/>
  </si>
  <si>
    <t>주기장 등 자동차관련시설 허가 신청 시 저촉여부검토</t>
    <phoneticPr fontId="1" type="noConversion"/>
  </si>
  <si>
    <t>○ 건축 급수 협의, 원인자부담금 부과징수, 원인자공사 협의</t>
    <phoneticPr fontId="1" type="noConversion"/>
  </si>
  <si>
    <t>○ 행정전화교환기 운영
○ 정보통신공사 착공신고 설계도면 검토
○ 전산장비 보급 및 운영
○ 사랑의 PC 보내기 사업 추진
○ 행정방송장비 운영 관리
○ 공공요금 관리</t>
    <phoneticPr fontId="1" type="noConversion"/>
  </si>
  <si>
    <t>연면적 150㎡ 이상 건축물 신청 시 정보통신공사 협의</t>
    <phoneticPr fontId="1" type="noConversion"/>
  </si>
  <si>
    <t>○ 토지이동정리 및 측량성과검사
(동천동, 고기동)
○ 소유권정리 / 등기촉탁
○ 조상땅 찾기 / 소송수행
○ 부동산등기용 등록번호 부여</t>
    <phoneticPr fontId="1" type="noConversion"/>
  </si>
  <si>
    <t>○ 지적측량성과검사 및 토지이동(동천동, 고기동 제외)
○ 정리(동천,고기제외)
○ 부동산행정정보 일원화 사업
○ 부동산종합공부시스템 운영
○ 지적기준점 관리
○ 도해지역 측량성과관리
○ 소송수행
○ 지적공부 정비사업</t>
    <phoneticPr fontId="1" type="noConversion"/>
  </si>
  <si>
    <t>○ 건축허가,신고/공작물축조신고(동천동,상현동)</t>
    <phoneticPr fontId="1" type="noConversion"/>
  </si>
  <si>
    <t>○ 건축허가,신고/공작물축조신고(성복, 죽전, 풍덕천동)</t>
    <phoneticPr fontId="1" type="noConversion"/>
  </si>
  <si>
    <t>031-324-8474</t>
    <phoneticPr fontId="1" type="noConversion"/>
  </si>
  <si>
    <t>○ 건축허가,신고/공작물축조신고(신봉동)</t>
    <phoneticPr fontId="1" type="noConversion"/>
  </si>
  <si>
    <t>○ 건축허가,신고/공작물축조신고(고기동)</t>
    <phoneticPr fontId="1" type="noConversion"/>
  </si>
  <si>
    <t>○ 개발행위허가 및 준공[신봉동, 풍덕천동]</t>
    <phoneticPr fontId="1" type="noConversion"/>
  </si>
  <si>
    <t>○ 개발행위허가 및 준공[동천동, 죽전동]</t>
    <phoneticPr fontId="1" type="noConversion"/>
  </si>
  <si>
    <t>○ 개발행위허가 및 준공[고기동]</t>
    <phoneticPr fontId="1" type="noConversion"/>
  </si>
  <si>
    <t>○ 농지ㆍ산지전용 업무[1,500㎡ 이하][고기동,풍덕천동,죽전동,성복동]</t>
    <phoneticPr fontId="1" type="noConversion"/>
  </si>
  <si>
    <t>○ 농지전용 및 산지전용허가,협의, 농지산지전용 업무(동천동, 신봉동, 상현동)</t>
    <phoneticPr fontId="1" type="noConversion"/>
  </si>
  <si>
    <t>○ 개발행위허가 및 준공[성복동, 신봉동] 개발제한구역 행위허가, 관리 및 지도 단속</t>
    <phoneticPr fontId="1" type="noConversion"/>
  </si>
  <si>
    <t>연면적 400제곱미터 이상 등 건축물에 특정시설물 소방설비 설치 협의</t>
    <phoneticPr fontId="1" type="noConversion"/>
  </si>
  <si>
    <t>○ 정화구역 금지행위 및 시설 제외 협의
○ 통학로 안전 협의</t>
    <phoneticPr fontId="1" type="noConversion"/>
  </si>
  <si>
    <t>굴착 깊이 10미터이상 또는 높이 31미터 이상 건축물 등 유해위험방지계획서 제출대상 사업장 협의</t>
    <phoneticPr fontId="1" type="noConversion"/>
  </si>
  <si>
    <t>○ 지역아동센터 보조금(국비)지원 및 운영,관리 총괄
○ 지역아동센터 지도점검 및 평가
○ 지역아동센터 설치 및 변경신고
○ 아동돌봄 일반</t>
    <phoneticPr fontId="1" type="noConversion"/>
  </si>
  <si>
    <t>사업부지 인근 하천구역내 금지행위 여부 협의</t>
    <phoneticPr fontId="1" type="noConversion"/>
  </si>
  <si>
    <t>도시정비법</t>
    <phoneticPr fontId="1" type="noConversion"/>
  </si>
  <si>
    <t>토지거래계약에관한허가구역</t>
    <phoneticPr fontId="1" type="noConversion"/>
  </si>
  <si>
    <t>교통과</t>
  </si>
  <si>
    <t>교통과</t>
    <phoneticPr fontId="1" type="noConversion"/>
  </si>
  <si>
    <t>031-324-8351</t>
    <phoneticPr fontId="1" type="noConversion"/>
  </si>
  <si>
    <t>031-324-8359</t>
    <phoneticPr fontId="1" type="noConversion"/>
  </si>
  <si>
    <t>031-324-8352</t>
    <phoneticPr fontId="1" type="noConversion"/>
  </si>
  <si>
    <t>○ 교통안전시설물 관련 협의,
○ 교통안전시설물 개선 사업,
○ 어린이보호구역 유지·관리</t>
    <phoneticPr fontId="1" type="noConversion"/>
  </si>
  <si>
    <t>○ 교통안전시설물(철물)
○ 버스/택시승강장 신설 및 교체
○ 버스/택시승강장 유지 관리</t>
    <phoneticPr fontId="1" type="noConversion"/>
  </si>
  <si>
    <t>○ 교통안전시설물(노면표시) 유지·관리 및 민원처리
○ 주차장 점검 및 유지관리
○ 기계식주차장 관리</t>
    <phoneticPr fontId="1" type="noConversion"/>
  </si>
  <si>
    <t>교통안전시설 설치 기준 및 관련법 저촉여부 등
버스승강장 이전, 개설 등 협의</t>
    <phoneticPr fontId="1" type="noConversion"/>
  </si>
  <si>
    <t>도로법
도로교통법</t>
    <phoneticPr fontId="1" type="noConversion"/>
  </si>
  <si>
    <t xml:space="preserve"> 「노인복지법」, 「장애인.노인.임산부등의 편의증진 보장에 관한법률」,「장사 등에 관한 법률」,「영유아보육법」 등 관련법 검토</t>
    <phoneticPr fontId="1" type="noConversion"/>
  </si>
  <si>
    <t>「도로법」, 「도로교통법」 교통안전시설 설치 기준 및 관련법 저촉여부 등</t>
    <phoneticPr fontId="1" type="noConversion"/>
  </si>
  <si>
    <t xml:space="preserve"> 『경관법』 및 『2030기본경관계획』 등 관련법 저촉여부 협의부서</t>
    <phoneticPr fontId="1" type="noConversion"/>
  </si>
  <si>
    <t>○ 경관,특정경관계획 수립
○ 경관조례 운영 및 관리
○ 경관심의위원회 운영
○ 경관법 협의</t>
    <phoneticPr fontId="1" type="noConversion"/>
  </si>
  <si>
    <t>○ 경관사업 발굴 및 시행
○ 경관조례 운영 및 관리
○ 경관협정 관련업무</t>
    <phoneticPr fontId="1" type="noConversion"/>
  </si>
  <si>
    <t>○ 문화재 건축협의(기흥구, 수지구)</t>
    <phoneticPr fontId="1" type="noConversion"/>
  </si>
  <si>
    <t>031-324-2147</t>
    <phoneticPr fontId="1" type="noConversion"/>
  </si>
  <si>
    <t>○ 문화재 건축협의(처인구)</t>
    <phoneticPr fontId="1" type="noConversion"/>
  </si>
  <si>
    <t>○ 대(준)규모점포 개설등록 관리
○ 공동집배송센터 지정 추천 및 관리
○ 특수거래 행정처분
○ 담배소매인관련 조례 운영
○ 소비자정책심의,소비자상담센터관리,물가모니터</t>
    <phoneticPr fontId="1" type="noConversion"/>
  </si>
  <si>
    <t>도시자연공원구역/근린공원/소공원 등</t>
    <phoneticPr fontId="1" type="noConversion"/>
  </si>
  <si>
    <t>도시개발구역</t>
    <phoneticPr fontId="1" type="noConversion"/>
  </si>
  <si>
    <t>정비구역</t>
    <phoneticPr fontId="1" type="noConversion"/>
  </si>
  <si>
    <t>대</t>
  </si>
  <si>
    <t>공유재산 및 물품관리법</t>
    <phoneticPr fontId="1" type="noConversion"/>
  </si>
  <si>
    <t>외부기관소관 도로점용</t>
    <phoneticPr fontId="1" type="noConversion"/>
  </si>
  <si>
    <t>외부기관 소관 도로에 대한 점용 가능 여부</t>
    <phoneticPr fontId="1" type="noConversion"/>
  </si>
  <si>
    <t>경수고속도로㈜ 소관 도로점용 가능 여부</t>
    <phoneticPr fontId="1" type="noConversion"/>
  </si>
  <si>
    <t>031-715-4680</t>
    <phoneticPr fontId="1" type="noConversion"/>
  </si>
  <si>
    <t>수원국토관리사무소 소관 도로점용 가능 여부</t>
    <phoneticPr fontId="1" type="noConversion"/>
  </si>
  <si>
    <t>031-218-1746</t>
    <phoneticPr fontId="1" type="noConversion"/>
  </si>
  <si>
    <t>외부기관도로</t>
  </si>
  <si>
    <t>수변구역</t>
    <phoneticPr fontId="1" type="noConversion"/>
  </si>
  <si>
    <t>『환경정책기본법』 『수도법』 등 관련법 검토</t>
    <phoneticPr fontId="1" type="noConversion"/>
  </si>
  <si>
    <t>031-760-2517</t>
    <phoneticPr fontId="1" type="noConversion"/>
  </si>
  <si>
    <t>단독주택</t>
  </si>
  <si>
    <t>토지정보과</t>
    <phoneticPr fontId="1" type="noConversion"/>
  </si>
  <si>
    <t>국가철도공단</t>
    <phoneticPr fontId="1" type="noConversion"/>
  </si>
  <si>
    <t>토지정보과</t>
  </si>
  <si>
    <t>도로명주소법</t>
    <phoneticPr fontId="1" type="noConversion"/>
  </si>
  <si>
    <t>개발이익 환수에 관한 법률</t>
    <phoneticPr fontId="1" type="noConversion"/>
  </si>
  <si>
    <t>도로명주소 표지판 설치 관련 등</t>
    <phoneticPr fontId="1" type="noConversion"/>
  </si>
  <si>
    <t>개발부담금 부과 대상 협의</t>
    <phoneticPr fontId="1" type="noConversion"/>
  </si>
  <si>
    <t>지적법, 공간정보구축법</t>
    <phoneticPr fontId="1" type="noConversion"/>
  </si>
  <si>
    <t>개발부담금TF 총괄</t>
    <phoneticPr fontId="1" type="noConversion"/>
  </si>
  <si>
    <t>031-324-2375</t>
    <phoneticPr fontId="1" type="noConversion"/>
  </si>
  <si>
    <t>주소정보관리시스템 운영</t>
    <phoneticPr fontId="1" type="noConversion"/>
  </si>
  <si>
    <t>지적확정측량 성과검사</t>
    <phoneticPr fontId="1" type="noConversion"/>
  </si>
  <si>
    <t>031-324-2151</t>
    <phoneticPr fontId="1" type="noConversion"/>
  </si>
  <si>
    <t>「도로명주소법」, 「개발이익환수법」,  「지적법」 등 관련법 검토</t>
    <phoneticPr fontId="1" type="noConversion"/>
  </si>
  <si>
    <t>지적 관련 저촉사항 여부</t>
    <phoneticPr fontId="1" type="noConversion"/>
  </si>
  <si>
    <t>031-324-3256</t>
    <phoneticPr fontId="1" type="noConversion"/>
  </si>
  <si>
    <t>장애인편의시설 협의</t>
    <phoneticPr fontId="1" type="noConversion"/>
  </si>
  <si>
    <t>노인복지과</t>
    <phoneticPr fontId="1" type="noConversion"/>
  </si>
  <si>
    <t>노인복지과</t>
    <phoneticPr fontId="1" type="noConversion"/>
  </si>
  <si>
    <t>031-324-2218</t>
    <phoneticPr fontId="1" type="noConversion"/>
  </si>
  <si>
    <t>장묘문화시설 관련 업무, 장사시설 인허가 및 지도점검, 평온의 숲 운영 관리</t>
    <phoneticPr fontId="1" type="noConversion"/>
  </si>
  <si>
    <t>장사시설 인허가 관련 협의</t>
    <phoneticPr fontId="1" type="noConversion"/>
  </si>
  <si>
    <t>장사 등에 관한 법률</t>
    <phoneticPr fontId="1" type="noConversion"/>
  </si>
  <si>
    <t>「장사 등에 관한 법률」 등 관련법 검토</t>
    <phoneticPr fontId="1" type="noConversion"/>
  </si>
  <si>
    <t>관광과</t>
    <phoneticPr fontId="1" type="noConversion"/>
  </si>
  <si>
    <t>031-324-2447</t>
    <phoneticPr fontId="1" type="noConversion"/>
  </si>
  <si>
    <t>관광숙박업 사업계획승인,관광숙박업 지도관리 및
안전점검, 관광시설 관련 사업추진</t>
    <phoneticPr fontId="1" type="noConversion"/>
  </si>
  <si>
    <t>관광숙박시설 건축허가 신청시 관련법 저촉여부</t>
    <phoneticPr fontId="1" type="noConversion"/>
  </si>
  <si>
    <t>「관광진흥법」 등 관련법 검토</t>
    <phoneticPr fontId="1" type="noConversion"/>
  </si>
  <si>
    <t>관광진흥법</t>
    <phoneticPr fontId="1" type="noConversion"/>
  </si>
  <si>
    <t>관광과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</si>
</sst>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0" tint="-0.249977111117893"/>
      <name val="맑은 고딕"/>
      <family val="2"/>
      <charset val="129"/>
      <scheme val="minor"/>
    </font>
    <font>
      <sz val="8"/>
      <color theme="0" tint="-0.249977111117893"/>
      <name val="맑은 고딕"/>
      <family val="3"/>
      <charset val="129"/>
      <scheme val="minor"/>
    </font>
    <font>
      <sz val="10"/>
      <color theme="0"/>
      <name val="맑은 고딕"/>
      <family val="2"/>
      <charset val="129"/>
      <scheme val="minor"/>
    </font>
    <font>
      <sz val="10"/>
      <color theme="0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color rgb="FFFF000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color theme="0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0" fillId="2" borderId="0" xfId="0" applyFill="1" applyProtection="1">
      <alignment vertical="center"/>
      <protection locked="0"/>
    </xf>
    <xf numFmtId="0" fontId="2" fillId="0" borderId="0" xfId="0" applyFont="1" applyProtection="1">
      <alignment vertical="center"/>
      <protection locked="0"/>
    </xf>
    <xf numFmtId="0" fontId="5" fillId="6" borderId="1" xfId="0" applyFont="1" applyFill="1" applyBorder="1" applyAlignment="1" applyProtection="1">
      <alignment horizontal="center" vertical="center"/>
      <protection locked="0"/>
    </xf>
    <xf numFmtId="0" fontId="5" fillId="6" borderId="0" xfId="0" applyFont="1" applyFill="1" applyProtection="1">
      <alignment vertical="center"/>
      <protection locked="0"/>
    </xf>
    <xf numFmtId="0" fontId="2" fillId="6" borderId="0" xfId="0" applyFont="1" applyFill="1" applyProtection="1">
      <alignment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Protection="1">
      <alignment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6" fillId="0" borderId="2" xfId="1" applyFont="1" applyBorder="1" applyAlignment="1" applyProtection="1">
      <alignment horizontal="center" vertical="center" shrinkToFit="1"/>
      <protection locked="0"/>
    </xf>
    <xf numFmtId="0" fontId="14" fillId="2" borderId="0" xfId="1" applyFont="1" applyFill="1" applyAlignment="1" applyProtection="1">
      <alignment horizontal="center" vertical="center"/>
      <protection locked="0"/>
    </xf>
    <xf numFmtId="0" fontId="14" fillId="3" borderId="0" xfId="0" applyFont="1" applyFill="1" applyAlignment="1" applyProtection="1">
      <alignment horizontal="center" vertical="center"/>
      <protection locked="0"/>
    </xf>
    <xf numFmtId="0" fontId="15" fillId="4" borderId="0" xfId="0" applyFont="1" applyFill="1" applyAlignment="1" applyProtection="1">
      <alignment horizontal="left" vertical="center"/>
      <protection locked="0"/>
    </xf>
    <xf numFmtId="0" fontId="0" fillId="0" borderId="0" xfId="0" applyBorder="1" applyProtection="1">
      <alignment vertical="center"/>
      <protection locked="0"/>
    </xf>
    <xf numFmtId="0" fontId="16" fillId="7" borderId="4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 wrapText="1" shrinkToFit="1"/>
      <protection locked="0"/>
    </xf>
    <xf numFmtId="0" fontId="17" fillId="0" borderId="2" xfId="1" applyFont="1" applyBorder="1" applyAlignment="1" applyProtection="1">
      <alignment horizontal="center" vertical="center" shrinkToFit="1"/>
      <protection locked="0"/>
    </xf>
    <xf numFmtId="0" fontId="16" fillId="7" borderId="4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6" fillId="0" borderId="4" xfId="0" applyFont="1" applyBorder="1" applyProtection="1">
      <alignment vertical="center"/>
      <protection locked="0"/>
    </xf>
    <xf numFmtId="0" fontId="4" fillId="0" borderId="4" xfId="0" applyFont="1" applyBorder="1" applyAlignment="1" applyProtection="1">
      <alignment horizontal="center" vertical="center" wrapText="1" shrinkToFit="1"/>
      <protection locked="0"/>
    </xf>
    <xf numFmtId="0" fontId="4" fillId="0" borderId="8" xfId="0" applyFont="1" applyBorder="1" applyAlignment="1" applyProtection="1">
      <alignment horizontal="center" vertical="center" wrapText="1" shrinkToFit="1"/>
      <protection locked="0"/>
    </xf>
    <xf numFmtId="0" fontId="16" fillId="8" borderId="0" xfId="0" applyFont="1" applyFill="1" applyBorder="1" applyAlignment="1" applyProtection="1">
      <alignment horizontal="center" vertical="center"/>
      <protection locked="0"/>
    </xf>
    <xf numFmtId="0" fontId="16" fillId="7" borderId="4" xfId="0" applyFont="1" applyFill="1" applyBorder="1" applyAlignment="1" applyProtection="1">
      <alignment horizontal="center" vertical="center"/>
      <protection locked="0"/>
    </xf>
    <xf numFmtId="0" fontId="15" fillId="3" borderId="0" xfId="0" applyFont="1" applyFill="1" applyAlignment="1" applyProtection="1">
      <alignment horizontal="center" vertical="center"/>
      <protection locked="0"/>
    </xf>
    <xf numFmtId="0" fontId="16" fillId="7" borderId="4" xfId="0" applyFont="1" applyFill="1" applyBorder="1" applyAlignment="1" applyProtection="1">
      <alignment horizontal="center" vertical="center"/>
      <protection locked="0"/>
    </xf>
    <xf numFmtId="0" fontId="7" fillId="0" borderId="2" xfId="1" applyFont="1" applyBorder="1" applyAlignment="1" applyProtection="1">
      <alignment horizontal="center" vertical="center" shrinkToFit="1"/>
      <protection locked="0"/>
    </xf>
    <xf numFmtId="0" fontId="18" fillId="2" borderId="0" xfId="1" applyFont="1" applyFill="1" applyAlignment="1" applyProtection="1">
      <alignment horizontal="center" vertical="center"/>
      <protection locked="0"/>
    </xf>
    <xf numFmtId="0" fontId="19" fillId="4" borderId="0" xfId="0" applyFont="1" applyFill="1" applyProtection="1">
      <alignment vertical="center"/>
      <protection locked="0"/>
    </xf>
    <xf numFmtId="0" fontId="9" fillId="4" borderId="0" xfId="0" applyFont="1" applyFill="1" applyProtection="1">
      <alignment vertical="center"/>
      <protection locked="0"/>
    </xf>
    <xf numFmtId="0" fontId="5" fillId="9" borderId="4" xfId="0" applyFont="1" applyFill="1" applyBorder="1" applyAlignment="1" applyProtection="1">
      <alignment horizontal="center" vertical="center" wrapText="1" shrinkToFit="1"/>
      <protection locked="0"/>
    </xf>
    <xf numFmtId="0" fontId="16" fillId="7" borderId="4" xfId="0" applyFont="1" applyFill="1" applyBorder="1" applyAlignment="1" applyProtection="1">
      <alignment horizontal="center" vertical="center"/>
      <protection locked="0"/>
    </xf>
    <xf numFmtId="0" fontId="20" fillId="0" borderId="4" xfId="0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 wrapText="1" shrinkToFi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21" fillId="6" borderId="0" xfId="0" applyFont="1" applyFill="1" applyProtection="1">
      <alignment vertical="center"/>
      <protection locked="0"/>
    </xf>
    <xf numFmtId="0" fontId="16" fillId="7" borderId="4" xfId="0" applyFont="1" applyFill="1" applyBorder="1" applyAlignment="1" applyProtection="1">
      <alignment horizontal="center" vertical="center"/>
      <protection locked="0"/>
    </xf>
    <xf numFmtId="0" fontId="10" fillId="0" borderId="10" xfId="0" applyFont="1" applyFill="1" applyBorder="1" applyAlignment="1">
      <alignment horizontal="center" vertical="center" shrinkToFit="1"/>
    </xf>
    <xf numFmtId="0" fontId="8" fillId="5" borderId="5" xfId="0" applyFont="1" applyFill="1" applyBorder="1" applyAlignment="1" applyProtection="1">
      <alignment horizontal="center" vertical="center"/>
      <protection locked="0"/>
    </xf>
    <xf numFmtId="0" fontId="8" fillId="5" borderId="3" xfId="0" applyFont="1" applyFill="1" applyBorder="1" applyAlignment="1" applyProtection="1">
      <alignment horizontal="center" vertical="center"/>
      <protection locked="0"/>
    </xf>
    <xf numFmtId="0" fontId="8" fillId="5" borderId="4" xfId="0" applyFont="1" applyFill="1" applyBorder="1" applyAlignment="1" applyProtection="1">
      <alignment horizontal="center" vertical="center"/>
      <protection locked="0"/>
    </xf>
    <xf numFmtId="0" fontId="8" fillId="5" borderId="9" xfId="0" applyFont="1" applyFill="1" applyBorder="1" applyAlignment="1" applyProtection="1">
      <alignment horizontal="center" vertical="center"/>
      <protection locked="0"/>
    </xf>
    <xf numFmtId="0" fontId="8" fillId="5" borderId="7" xfId="0" applyFont="1" applyFill="1" applyBorder="1" applyAlignment="1" applyProtection="1">
      <alignment horizontal="center" vertical="center"/>
      <protection locked="0"/>
    </xf>
    <xf numFmtId="0" fontId="9" fillId="5" borderId="0" xfId="0" applyFont="1" applyFill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quotePrefix="1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2" fillId="0" borderId="6" xfId="0" applyFont="1" applyBorder="1" applyAlignment="1" applyProtection="1">
      <alignment horizontal="left" vertical="center" wrapText="1"/>
      <protection locked="0"/>
    </xf>
    <xf numFmtId="0" fontId="2" fillId="0" borderId="7" xfId="0" applyFont="1" applyBorder="1" applyAlignment="1" applyProtection="1">
      <alignment horizontal="left" vertical="center" wrapText="1"/>
      <protection locked="0"/>
    </xf>
    <xf numFmtId="0" fontId="16" fillId="7" borderId="4" xfId="0" applyFont="1" applyFill="1" applyBorder="1" applyAlignment="1" applyProtection="1">
      <alignment horizontal="center" vertical="center"/>
      <protection locked="0"/>
    </xf>
    <xf numFmtId="0" fontId="2" fillId="7" borderId="1" xfId="0" applyFont="1" applyFill="1" applyBorder="1" applyAlignment="1" applyProtection="1">
      <alignment horizontal="center" vertical="center"/>
      <protection locked="0"/>
    </xf>
    <xf numFmtId="0" fontId="2" fillId="7" borderId="5" xfId="0" applyFont="1" applyFill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2" fillId="7" borderId="5" xfId="0" applyFont="1" applyFill="1" applyBorder="1" applyAlignment="1" applyProtection="1">
      <alignment horizontal="left" vertical="center"/>
      <protection locked="0"/>
    </xf>
    <xf numFmtId="0" fontId="2" fillId="7" borderId="3" xfId="0" applyFont="1" applyFill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7" borderId="3" xfId="0" applyFont="1" applyFill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left" vertical="center" shrinkToFit="1"/>
      <protection locked="0"/>
    </xf>
    <xf numFmtId="0" fontId="2" fillId="0" borderId="5" xfId="0" applyFont="1" applyBorder="1" applyAlignment="1" applyProtection="1">
      <alignment horizontal="left" vertical="center" shrinkToFit="1"/>
      <protection locked="0"/>
    </xf>
    <xf numFmtId="0" fontId="2" fillId="9" borderId="5" xfId="0" applyFont="1" applyFill="1" applyBorder="1" applyAlignment="1" applyProtection="1">
      <alignment horizontal="center" vertical="center" wrapText="1"/>
      <protection locked="0"/>
    </xf>
    <xf numFmtId="0" fontId="2" fillId="9" borderId="3" xfId="0" applyFont="1" applyFill="1" applyBorder="1" applyAlignment="1" applyProtection="1">
      <alignment horizontal="center" vertical="center" wrapText="1"/>
      <protection locked="0"/>
    </xf>
    <xf numFmtId="0" fontId="2" fillId="9" borderId="1" xfId="0" applyFont="1" applyFill="1" applyBorder="1" applyAlignment="1" applyProtection="1">
      <alignment horizontal="center" vertical="center" wrapText="1"/>
      <protection locked="0"/>
    </xf>
    <xf numFmtId="0" fontId="16" fillId="8" borderId="6" xfId="0" applyFont="1" applyFill="1" applyBorder="1" applyAlignment="1" applyProtection="1">
      <alignment horizontal="left" vertical="center" wrapText="1"/>
      <protection locked="0"/>
    </xf>
    <xf numFmtId="0" fontId="16" fillId="8" borderId="0" xfId="0" applyFont="1" applyFill="1" applyBorder="1" applyAlignment="1" applyProtection="1">
      <alignment horizontal="left" vertical="center" wrapText="1"/>
      <protection locked="0"/>
    </xf>
    <xf numFmtId="0" fontId="16" fillId="8" borderId="7" xfId="0" applyFont="1" applyFill="1" applyBorder="1" applyAlignment="1" applyProtection="1">
      <alignment horizontal="left" vertical="center" wrapText="1"/>
      <protection locked="0"/>
    </xf>
    <xf numFmtId="0" fontId="16" fillId="8" borderId="6" xfId="0" applyFont="1" applyFill="1" applyBorder="1" applyAlignment="1" applyProtection="1">
      <alignment horizontal="left" vertical="center"/>
      <protection locked="0"/>
    </xf>
    <xf numFmtId="0" fontId="16" fillId="8" borderId="7" xfId="0" applyFont="1" applyFill="1" applyBorder="1" applyAlignment="1" applyProtection="1">
      <alignment horizontal="left" vertical="center"/>
      <protection locked="0"/>
    </xf>
  </cellXfs>
  <cellStyles count="2">
    <cellStyle name="표준" xfId="0" builtinId="0"/>
    <cellStyle name="하이퍼링크" xfId="1" builtinId="8"/>
  </cellStyles>
  <dxfs count="2304"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 val="0"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9" tint="-0.499984740745262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-0.24994659260841701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 tint="-0.499984740745262"/>
        </patternFill>
      </fill>
    </dxf>
  </dxfs>
  <tableStyles count="0" defaultTableStyle="TableStyleMedium2" defaultPivotStyle="PivotStyleLight16"/>
  <colors>
    <mruColors>
      <color rgb="FF009900"/>
      <color rgb="FF008080"/>
      <color rgb="FF183D2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/Relationships>
</file>

<file path=xl/ctrlProps/ctrlProp1.xml><?xml version="1.0" encoding="utf-8"?>
<formControlPr xmlns="http://schemas.microsoft.com/office/spreadsheetml/2009/9/main" objectType="CheckBox" fmlaLink="Sheet2!$AC$2" lockText="1" noThreeD="1"/>
</file>

<file path=xl/ctrlProps/ctrlProp2.xml><?xml version="1.0" encoding="utf-8"?>
<formControlPr xmlns="http://schemas.microsoft.com/office/spreadsheetml/2009/9/main" objectType="CheckBox" fmlaLink="Sheet2!$AC$3" lockText="1" noThreeD="1"/>
</file>

<file path=xl/ctrlProps/ctrlProp3.xml><?xml version="1.0" encoding="utf-8"?>
<formControlPr xmlns="http://schemas.microsoft.com/office/spreadsheetml/2009/9/main" objectType="CheckBox" fmlaLink="Sheet2!$AC$4" lockText="1" noThreeD="1"/>
</file>

<file path=xl/ctrlProps/ctrlProp4.xml><?xml version="1.0" encoding="utf-8"?>
<formControlPr xmlns="http://schemas.microsoft.com/office/spreadsheetml/2009/9/main" objectType="CheckBox" fmlaLink="Sheet2!$AC$5" lockText="1" noThreeD="1"/>
</file>

<file path=xl/ctrlProps/ctrlProp5.xml><?xml version="1.0" encoding="utf-8"?>
<formControlPr xmlns="http://schemas.microsoft.com/office/spreadsheetml/2009/9/main" objectType="CheckBox" fmlaLink="Sheet2!$AC$6" lockText="1" noThreeD="1"/>
</file>

<file path=xl/ctrlProps/ctrlProp6.xml><?xml version="1.0" encoding="utf-8"?>
<formControlPr xmlns="http://schemas.microsoft.com/office/spreadsheetml/2009/9/main" objectType="CheckBox" fmlaLink="Sheet2!$AF$2" lockText="1" noThreeD="1"/>
</file>

<file path=xl/ctrlProps/ctrlProp7.xml><?xml version="1.0" encoding="utf-8"?>
<formControlPr xmlns="http://schemas.microsoft.com/office/spreadsheetml/2009/9/main" objectType="CheckBox" fmlaLink="Sheet2!$AF$3" lockText="1" noThreeD="1"/>
</file>

<file path=xl/ctrlProps/ctrlProp8.xml><?xml version="1.0" encoding="utf-8"?>
<formControlPr xmlns="http://schemas.microsoft.com/office/spreadsheetml/2009/9/main" objectType="CheckBox" fmlaLink="Sheet2!$AF$4" lockText="1" noThreeD="1"/>
</file>

<file path=xl/ctrlProps/ctrlProp9.xml><?xml version="1.0" encoding="utf-8"?>
<formControlPr xmlns="http://schemas.microsoft.com/office/spreadsheetml/2009/9/main" objectType="CheckBox" fmlaLink="Sheet2!$AF$5" lockText="1" noThreeD="1"/>
</file>

<file path=xl/ctrlProps/ctrlProp10.xml><?xml version="1.0" encoding="utf-8"?>
<formControlPr xmlns="http://schemas.microsoft.com/office/spreadsheetml/2009/9/main" objectType="CheckBox" fmlaLink="Sheet2!$AC$7" lockText="1" noThreeD="1"/>
</file>

<file path=xl/ctrlProps/ctrlProp11.xml><?xml version="1.0" encoding="utf-8"?>
<formControlPr xmlns="http://schemas.microsoft.com/office/spreadsheetml/2009/9/main" objectType="CheckBox" fmlaLink="Sheet2!$AJ$2" lockText="1" noThreeD="1"/>
</file>

<file path=xl/ctrlProps/ctrlProp12.xml><?xml version="1.0" encoding="utf-8"?>
<formControlPr xmlns="http://schemas.microsoft.com/office/spreadsheetml/2009/9/main" objectType="CheckBox" fmlaLink="Sheet2!$AC$8" lockText="1" noThreeD="1"/>
</file>

<file path=xl/ctrlProps/ctrlProp13.xml><?xml version="1.0" encoding="utf-8"?>
<formControlPr xmlns="http://schemas.microsoft.com/office/spreadsheetml/2009/9/main" objectType="CheckBox" fmlaLink="Sheet2!$AJ$3" lockText="1" noThreeD="1"/>
</file>

<file path=xl/ctrlProps/ctrlProp14.xml><?xml version="1.0" encoding="utf-8"?>
<formControlPr xmlns="http://schemas.microsoft.com/office/spreadsheetml/2009/9/main" objectType="CheckBox" fmlaLink="Sheet2!$AJ$4" lockText="1" noThreeD="1"/>
</file>

<file path=xl/ctrlProps/ctrlProp15.xml><?xml version="1.0" encoding="utf-8"?>
<formControlPr xmlns="http://schemas.microsoft.com/office/spreadsheetml/2009/9/main" objectType="CheckBox" fmlaLink="Sheet2!$AJ$5" lockText="1" noThreeD="1"/>
</file>

<file path=xl/ctrlProps/ctrlProp16.xml><?xml version="1.0" encoding="utf-8"?>
<formControlPr xmlns="http://schemas.microsoft.com/office/spreadsheetml/2009/9/main" objectType="CheckBox" fmlaLink="Sheet2!$AJ$6" lockText="1" noThreeD="1"/>
</file>

<file path=xl/ctrlProps/ctrlProp17.xml><?xml version="1.0" encoding="utf-8"?>
<formControlPr xmlns="http://schemas.microsoft.com/office/spreadsheetml/2009/9/main" objectType="CheckBox" fmlaLink="Sheet2!$AJ$7" lockText="1" noThreeD="1"/>
</file>

<file path=xl/ctrlProps/ctrlProp18.xml><?xml version="1.0" encoding="utf-8"?>
<formControlPr xmlns="http://schemas.microsoft.com/office/spreadsheetml/2009/9/main" objectType="CheckBox" fmlaLink="Sheet2!$AC$9" lockText="1" noThreeD="1"/>
</file>

<file path=xl/ctrlProps/ctrlProp19.xml><?xml version="1.0" encoding="utf-8"?>
<formControlPr xmlns="http://schemas.microsoft.com/office/spreadsheetml/2009/9/main" objectType="CheckBox" fmlaLink="Sheet2!$AC$10" lockText="1" noThreeD="1"/>
</file>

<file path=xl/ctrlProps/ctrlProp20.xml><?xml version="1.0" encoding="utf-8"?>
<formControlPr xmlns="http://schemas.microsoft.com/office/spreadsheetml/2009/9/main" objectType="CheckBox" fmlaLink="Sheet2!$AC$11" lockText="1" noThreeD="1"/>
</file>

<file path=xl/ctrlProps/ctrlProp21.xml><?xml version="1.0" encoding="utf-8"?>
<formControlPr xmlns="http://schemas.microsoft.com/office/spreadsheetml/2009/9/main" objectType="CheckBox" fmlaLink="Sheet2!$AC$12" lockText="1" noThreeD="1"/>
</file>

<file path=xl/ctrlProps/ctrlProp22.xml><?xml version="1.0" encoding="utf-8"?>
<formControlPr xmlns="http://schemas.microsoft.com/office/spreadsheetml/2009/9/main" objectType="CheckBox" fmlaLink="Sheet2!$AC$13" lockText="1" noThreeD="1"/>
</file>

<file path=xl/ctrlProps/ctrlProp23.xml><?xml version="1.0" encoding="utf-8"?>
<formControlPr xmlns="http://schemas.microsoft.com/office/spreadsheetml/2009/9/main" objectType="CheckBox" fmlaLink="Sheet2!$AF$6" lockText="1" noThreeD="1"/>
</file>

<file path=xl/ctrlProps/ctrlProp24.xml><?xml version="1.0" encoding="utf-8"?>
<formControlPr xmlns="http://schemas.microsoft.com/office/spreadsheetml/2009/9/main" objectType="CheckBox" fmlaLink="Sheet2!$AC$14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#Sheet1!A1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10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1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1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1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14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15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16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20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2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2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2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24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25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26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27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28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29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30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3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3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3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34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35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36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37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38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39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40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4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4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4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44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45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46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47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48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_rels/drawing49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12887</xdr:rowOff>
    </xdr:from>
    <xdr:to>
      <xdr:col>19</xdr:col>
      <xdr:colOff>654983</xdr:colOff>
      <xdr:row>33</xdr:row>
      <xdr:rowOff>0</xdr:rowOff>
    </xdr:to>
    <xdr:sp macro="" textlink="">
      <xdr:nvSpPr>
        <xdr:cNvPr id="2" name="직사각형 1"/>
        <xdr:cNvSpPr/>
      </xdr:nvSpPr>
      <xdr:spPr>
        <a:xfrm>
          <a:off x="0" y="12887"/>
          <a:ext cx="13642601" cy="7013201"/>
        </a:xfrm>
        <a:prstGeom prst="rect">
          <a:avLst/>
        </a:prstGeom>
        <a:solidFill>
          <a:schemeClr val="tx1">
            <a:alpha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234714</xdr:colOff>
      <xdr:row>2</xdr:row>
      <xdr:rowOff>200025</xdr:rowOff>
    </xdr:from>
    <xdr:to>
      <xdr:col>14</xdr:col>
      <xdr:colOff>38099</xdr:colOff>
      <xdr:row>6</xdr:row>
      <xdr:rowOff>47625</xdr:rowOff>
    </xdr:to>
    <xdr:sp macro="" textlink="">
      <xdr:nvSpPr>
        <xdr:cNvPr id="3" name="TextBox 2"/>
        <xdr:cNvSpPr txBox="1"/>
      </xdr:nvSpPr>
      <xdr:spPr>
        <a:xfrm>
          <a:off x="3663714" y="619125"/>
          <a:ext cx="5975585" cy="685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ko-KR" altLang="en-US" sz="2800">
              <a:solidFill>
                <a:schemeClr val="bg1"/>
              </a:solidFill>
            </a:rPr>
            <a:t>수지구 협의부서 체크 시스템 사용법</a:t>
          </a:r>
        </a:p>
      </xdr:txBody>
    </xdr:sp>
    <xdr:clientData/>
  </xdr:twoCellAnchor>
  <xdr:twoCellAnchor>
    <xdr:from>
      <xdr:col>5</xdr:col>
      <xdr:colOff>209550</xdr:colOff>
      <xdr:row>2</xdr:row>
      <xdr:rowOff>152400</xdr:rowOff>
    </xdr:from>
    <xdr:to>
      <xdr:col>13</xdr:col>
      <xdr:colOff>657225</xdr:colOff>
      <xdr:row>2</xdr:row>
      <xdr:rowOff>152400</xdr:rowOff>
    </xdr:to>
    <xdr:cxnSp macro="">
      <xdr:nvCxnSpPr>
        <xdr:cNvPr id="5" name="직선 연결선 4"/>
        <xdr:cNvCxnSpPr/>
      </xdr:nvCxnSpPr>
      <xdr:spPr>
        <a:xfrm>
          <a:off x="3638550" y="571500"/>
          <a:ext cx="5934075" cy="0"/>
        </a:xfrm>
        <a:prstGeom prst="line">
          <a:avLst/>
        </a:prstGeom>
        <a:ln w="254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419099</xdr:colOff>
      <xdr:row>28</xdr:row>
      <xdr:rowOff>114300</xdr:rowOff>
    </xdr:from>
    <xdr:to>
      <xdr:col>18</xdr:col>
      <xdr:colOff>600074</xdr:colOff>
      <xdr:row>31</xdr:row>
      <xdr:rowOff>76200</xdr:rowOff>
    </xdr:to>
    <xdr:sp macro="" textlink="">
      <xdr:nvSpPr>
        <xdr:cNvPr id="19" name="직사각형 18">
          <a:hlinkClick xmlns:r="http://schemas.openxmlformats.org/officeDocument/2006/relationships" r:id="rId1"/>
        </xdr:cNvPr>
        <xdr:cNvSpPr/>
      </xdr:nvSpPr>
      <xdr:spPr>
        <a:xfrm>
          <a:off x="419099" y="5981700"/>
          <a:ext cx="12525375" cy="590550"/>
        </a:xfrm>
        <a:prstGeom prst="rect">
          <a:avLst/>
        </a:prstGeom>
        <a:noFill/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2000" b="1">
              <a:solidFill>
                <a:srgbClr val="FFFF00"/>
              </a:solidFill>
            </a:rPr>
            <a:t>클릭하여 입력창으로 이동하세요</a:t>
          </a:r>
        </a:p>
      </xdr:txBody>
    </xdr:sp>
    <xdr:clientData/>
  </xdr:twoCellAnchor>
  <xdr:twoCellAnchor>
    <xdr:from>
      <xdr:col>5</xdr:col>
      <xdr:colOff>209550</xdr:colOff>
      <xdr:row>6</xdr:row>
      <xdr:rowOff>104775</xdr:rowOff>
    </xdr:from>
    <xdr:to>
      <xdr:col>13</xdr:col>
      <xdr:colOff>657225</xdr:colOff>
      <xdr:row>6</xdr:row>
      <xdr:rowOff>104775</xdr:rowOff>
    </xdr:to>
    <xdr:cxnSp macro="">
      <xdr:nvCxnSpPr>
        <xdr:cNvPr id="29" name="직선 연결선 28"/>
        <xdr:cNvCxnSpPr/>
      </xdr:nvCxnSpPr>
      <xdr:spPr>
        <a:xfrm>
          <a:off x="3638550" y="1362075"/>
          <a:ext cx="5934075" cy="0"/>
        </a:xfrm>
        <a:prstGeom prst="line">
          <a:avLst/>
        </a:prstGeom>
        <a:ln w="254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454398</xdr:colOff>
      <xdr:row>10</xdr:row>
      <xdr:rowOff>105563</xdr:rowOff>
    </xdr:from>
    <xdr:to>
      <xdr:col>3</xdr:col>
      <xdr:colOff>639634</xdr:colOff>
      <xdr:row>21</xdr:row>
      <xdr:rowOff>83484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4398" y="2201063"/>
          <a:ext cx="2242636" cy="2282971"/>
        </a:xfrm>
        <a:prstGeom prst="rect">
          <a:avLst/>
        </a:prstGeom>
        <a:ln w="3810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>
    <xdr:from>
      <xdr:col>3</xdr:col>
      <xdr:colOff>339817</xdr:colOff>
      <xdr:row>12</xdr:row>
      <xdr:rowOff>37093</xdr:rowOff>
    </xdr:from>
    <xdr:to>
      <xdr:col>3</xdr:col>
      <xdr:colOff>655402</xdr:colOff>
      <xdr:row>13</xdr:row>
      <xdr:rowOff>112519</xdr:rowOff>
    </xdr:to>
    <xdr:sp macro="" textlink="">
      <xdr:nvSpPr>
        <xdr:cNvPr id="20" name="아래쪽 화살표 19"/>
        <xdr:cNvSpPr/>
      </xdr:nvSpPr>
      <xdr:spPr>
        <a:xfrm rot="7496362">
          <a:off x="2412522" y="2536388"/>
          <a:ext cx="284976" cy="315585"/>
        </a:xfrm>
        <a:prstGeom prst="downArrow">
          <a:avLst/>
        </a:prstGeom>
        <a:solidFill>
          <a:schemeClr val="bg1"/>
        </a:solidFill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>
          <a:defPPr>
            <a:defRPr lang="ko-KR"/>
          </a:defPPr>
          <a:lvl1pPr marL="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1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lang="ko-KR" altLang="en-US"/>
        </a:p>
      </xdr:txBody>
    </xdr:sp>
    <xdr:clientData/>
  </xdr:twoCellAnchor>
  <xdr:twoCellAnchor>
    <xdr:from>
      <xdr:col>10</xdr:col>
      <xdr:colOff>119343</xdr:colOff>
      <xdr:row>10</xdr:row>
      <xdr:rowOff>81362</xdr:rowOff>
    </xdr:from>
    <xdr:to>
      <xdr:col>13</xdr:col>
      <xdr:colOff>596526</xdr:colOff>
      <xdr:row>21</xdr:row>
      <xdr:rowOff>83484</xdr:rowOff>
    </xdr:to>
    <xdr:grpSp>
      <xdr:nvGrpSpPr>
        <xdr:cNvPr id="25" name="그룹 24"/>
        <xdr:cNvGrpSpPr/>
      </xdr:nvGrpSpPr>
      <xdr:grpSpPr>
        <a:xfrm>
          <a:off x="6977343" y="2176862"/>
          <a:ext cx="2534583" cy="2307172"/>
          <a:chOff x="4705350" y="2162175"/>
          <a:chExt cx="2781300" cy="2533650"/>
        </a:xfrm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pic>
        <xdr:nvPicPr>
          <xdr:cNvPr id="26" name="그림 25"/>
          <xdr:cNvPicPr>
            <a:picLocks noChangeAspect="1"/>
          </xdr:cNvPicPr>
        </xdr:nvPicPr>
        <xdr:blipFill>
          <a:blip xmlns:r="http://schemas.openxmlformats.org/officeDocument/2006/relationships" r:embed="rId3"/>
          <a:stretch>
            <a:fillRect/>
          </a:stretch>
        </xdr:blipFill>
        <xdr:spPr>
          <a:xfrm>
            <a:off x="4705350" y="2162175"/>
            <a:ext cx="2781300" cy="2533650"/>
          </a:xfrm>
          <a:prstGeom prst="rect">
            <a:avLst/>
          </a:prstGeom>
          <a:ln w="38100">
            <a:solidFill>
              <a:schemeClr val="bg1"/>
            </a:solidFill>
          </a:ln>
        </xdr:spPr>
      </xdr:pic>
      <xdr:sp macro="" textlink="">
        <xdr:nvSpPr>
          <xdr:cNvPr id="27" name="아래쪽 화살표 26"/>
          <xdr:cNvSpPr/>
        </xdr:nvSpPr>
        <xdr:spPr>
          <a:xfrm rot="7496362">
            <a:off x="7133206" y="3064032"/>
            <a:ext cx="284976" cy="315585"/>
          </a:xfrm>
          <a:prstGeom prst="downArrow">
            <a:avLst/>
          </a:prstGeom>
          <a:solidFill>
            <a:schemeClr val="bg1"/>
          </a:solidFill>
          <a:ln w="38100"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/>
          </a:p>
        </xdr:txBody>
      </xdr:sp>
    </xdr:grpSp>
    <xdr:clientData/>
  </xdr:twoCellAnchor>
  <xdr:twoCellAnchor>
    <xdr:from>
      <xdr:col>5</xdr:col>
      <xdr:colOff>210112</xdr:colOff>
      <xdr:row>10</xdr:row>
      <xdr:rowOff>90259</xdr:rowOff>
    </xdr:from>
    <xdr:to>
      <xdr:col>9</xdr:col>
      <xdr:colOff>29221</xdr:colOff>
      <xdr:row>21</xdr:row>
      <xdr:rowOff>73399</xdr:rowOff>
    </xdr:to>
    <xdr:grpSp>
      <xdr:nvGrpSpPr>
        <xdr:cNvPr id="41" name="그룹 40"/>
        <xdr:cNvGrpSpPr/>
      </xdr:nvGrpSpPr>
      <xdr:grpSpPr>
        <a:xfrm>
          <a:off x="3639112" y="2185759"/>
          <a:ext cx="2562309" cy="2288190"/>
          <a:chOff x="4962295" y="-363558"/>
          <a:chExt cx="5357362" cy="5603215"/>
        </a:xfrm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pic>
        <xdr:nvPicPr>
          <xdr:cNvPr id="42" name="그림 41"/>
          <xdr:cNvPicPr>
            <a:picLocks noChangeAspect="1"/>
          </xdr:cNvPicPr>
        </xdr:nvPicPr>
        <xdr:blipFill rotWithShape="1">
          <a:blip xmlns:r="http://schemas.openxmlformats.org/officeDocument/2006/relationships" r:embed="rId4"/>
          <a:srcRect r="17529" b="9358"/>
          <a:stretch/>
        </xdr:blipFill>
        <xdr:spPr>
          <a:xfrm>
            <a:off x="4962295" y="-363558"/>
            <a:ext cx="5357362" cy="5603215"/>
          </a:xfrm>
          <a:prstGeom prst="rect">
            <a:avLst/>
          </a:prstGeom>
          <a:ln w="38100">
            <a:solidFill>
              <a:schemeClr val="bg1"/>
            </a:solidFill>
          </a:ln>
        </xdr:spPr>
      </xdr:pic>
      <xdr:sp macro="" textlink="">
        <xdr:nvSpPr>
          <xdr:cNvPr id="43" name="아래쪽 화살표 42"/>
          <xdr:cNvSpPr/>
        </xdr:nvSpPr>
        <xdr:spPr>
          <a:xfrm rot="7496362">
            <a:off x="6595865" y="3075909"/>
            <a:ext cx="284976" cy="315585"/>
          </a:xfrm>
          <a:prstGeom prst="downArrow">
            <a:avLst/>
          </a:prstGeom>
          <a:solidFill>
            <a:schemeClr val="bg1"/>
          </a:solidFill>
          <a:ln w="38100"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/>
          </a:p>
        </xdr:txBody>
      </xdr:sp>
      <xdr:sp macro="" textlink="">
        <xdr:nvSpPr>
          <xdr:cNvPr id="44" name="아래쪽 화살표 43"/>
          <xdr:cNvSpPr/>
        </xdr:nvSpPr>
        <xdr:spPr>
          <a:xfrm rot="7496362">
            <a:off x="8942458" y="3121003"/>
            <a:ext cx="284976" cy="315585"/>
          </a:xfrm>
          <a:prstGeom prst="downArrow">
            <a:avLst/>
          </a:prstGeom>
          <a:solidFill>
            <a:schemeClr val="bg1"/>
          </a:solidFill>
          <a:ln w="38100">
            <a:solidFill>
              <a:schemeClr val="bg1"/>
            </a:solidFill>
          </a:ln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/>
          </a:p>
        </xdr:txBody>
      </xdr:sp>
    </xdr:grpSp>
    <xdr:clientData/>
  </xdr:twoCellAnchor>
  <xdr:twoCellAnchor editAs="oneCell">
    <xdr:from>
      <xdr:col>15</xdr:col>
      <xdr:colOff>56030</xdr:colOff>
      <xdr:row>10</xdr:row>
      <xdr:rowOff>57150</xdr:rowOff>
    </xdr:from>
    <xdr:to>
      <xdr:col>18</xdr:col>
      <xdr:colOff>588385</xdr:colOff>
      <xdr:row>21</xdr:row>
      <xdr:rowOff>95810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343030" y="2152650"/>
          <a:ext cx="2589755" cy="2343710"/>
        </a:xfrm>
        <a:prstGeom prst="rect">
          <a:avLst/>
        </a:prstGeom>
        <a:ln w="3810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>
    <xdr:from>
      <xdr:col>0</xdr:col>
      <xdr:colOff>582705</xdr:colOff>
      <xdr:row>22</xdr:row>
      <xdr:rowOff>166407</xdr:rowOff>
    </xdr:from>
    <xdr:to>
      <xdr:col>4</xdr:col>
      <xdr:colOff>268941</xdr:colOff>
      <xdr:row>27</xdr:row>
      <xdr:rowOff>67235</xdr:rowOff>
    </xdr:to>
    <xdr:sp macro="" textlink="">
      <xdr:nvSpPr>
        <xdr:cNvPr id="53" name="TextBox 52"/>
        <xdr:cNvSpPr txBox="1"/>
      </xdr:nvSpPr>
      <xdr:spPr>
        <a:xfrm>
          <a:off x="582705" y="4850466"/>
          <a:ext cx="2420471" cy="9653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ko-KR" altLang="en-US" sz="1400">
              <a:solidFill>
                <a:schemeClr val="bg1"/>
              </a:solidFill>
            </a:rPr>
            <a:t>상단의 편집사용을 클릭</a:t>
          </a:r>
        </a:p>
      </xdr:txBody>
    </xdr:sp>
    <xdr:clientData/>
  </xdr:twoCellAnchor>
  <xdr:twoCellAnchor>
    <xdr:from>
      <xdr:col>5</xdr:col>
      <xdr:colOff>287991</xdr:colOff>
      <xdr:row>21</xdr:row>
      <xdr:rowOff>200025</xdr:rowOff>
    </xdr:from>
    <xdr:to>
      <xdr:col>9</xdr:col>
      <xdr:colOff>459441</xdr:colOff>
      <xdr:row>28</xdr:row>
      <xdr:rowOff>100853</xdr:rowOff>
    </xdr:to>
    <xdr:sp macro="" textlink="">
      <xdr:nvSpPr>
        <xdr:cNvPr id="54" name="TextBox 53"/>
        <xdr:cNvSpPr txBox="1"/>
      </xdr:nvSpPr>
      <xdr:spPr>
        <a:xfrm>
          <a:off x="3705785" y="4671172"/>
          <a:ext cx="2905685" cy="139121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ko-KR" altLang="en-US" sz="1400">
              <a:solidFill>
                <a:schemeClr val="bg1"/>
              </a:solidFill>
            </a:rPr>
            <a:t>아래 박스를 클릭하여 입력창으로 이동 후 건축물 규모와 토지지목</a:t>
          </a:r>
          <a:r>
            <a:rPr lang="en-US" altLang="ko-KR" sz="1400">
              <a:solidFill>
                <a:schemeClr val="bg1"/>
              </a:solidFill>
            </a:rPr>
            <a:t>, </a:t>
          </a:r>
          <a:r>
            <a:rPr lang="ko-KR" altLang="en-US" sz="1400">
              <a:solidFill>
                <a:schemeClr val="bg1"/>
              </a:solidFill>
            </a:rPr>
            <a:t>면적을 입력</a:t>
          </a:r>
        </a:p>
      </xdr:txBody>
    </xdr:sp>
    <xdr:clientData/>
  </xdr:twoCellAnchor>
  <xdr:twoCellAnchor>
    <xdr:from>
      <xdr:col>10</xdr:col>
      <xdr:colOff>217394</xdr:colOff>
      <xdr:row>22</xdr:row>
      <xdr:rowOff>54348</xdr:rowOff>
    </xdr:from>
    <xdr:to>
      <xdr:col>14</xdr:col>
      <xdr:colOff>409576</xdr:colOff>
      <xdr:row>27</xdr:row>
      <xdr:rowOff>179294</xdr:rowOff>
    </xdr:to>
    <xdr:sp macro="" textlink="">
      <xdr:nvSpPr>
        <xdr:cNvPr id="55" name="TextBox 54"/>
        <xdr:cNvSpPr txBox="1"/>
      </xdr:nvSpPr>
      <xdr:spPr>
        <a:xfrm>
          <a:off x="7075394" y="4664448"/>
          <a:ext cx="2935382" cy="117269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ko-KR" altLang="en-US" sz="1400">
              <a:solidFill>
                <a:schemeClr val="bg1"/>
              </a:solidFill>
            </a:rPr>
            <a:t>입력된 규모</a:t>
          </a:r>
          <a:r>
            <a:rPr lang="en-US" altLang="ko-KR" sz="1400">
              <a:solidFill>
                <a:schemeClr val="bg1"/>
              </a:solidFill>
            </a:rPr>
            <a:t>, </a:t>
          </a:r>
          <a:r>
            <a:rPr lang="ko-KR" altLang="en-US" sz="1400">
              <a:solidFill>
                <a:schemeClr val="bg1"/>
              </a:solidFill>
            </a:rPr>
            <a:t>용도에 따른 </a:t>
          </a:r>
          <a:endParaRPr lang="en-US" altLang="ko-KR" sz="1400">
            <a:solidFill>
              <a:schemeClr val="bg1"/>
            </a:solidFill>
          </a:endParaRPr>
        </a:p>
        <a:p>
          <a:pPr algn="l"/>
          <a:r>
            <a:rPr lang="ko-KR" altLang="en-US" sz="1400">
              <a:solidFill>
                <a:schemeClr val="bg1"/>
              </a:solidFill>
            </a:rPr>
            <a:t>협의부서가 자동계산이  되며</a:t>
          </a:r>
          <a:r>
            <a:rPr lang="en-US" altLang="ko-KR" sz="1400">
              <a:solidFill>
                <a:schemeClr val="bg1"/>
              </a:solidFill>
            </a:rPr>
            <a:t>,  </a:t>
          </a:r>
          <a:r>
            <a:rPr lang="ko-KR" altLang="en-US" sz="1400">
              <a:solidFill>
                <a:schemeClr val="bg1"/>
              </a:solidFill>
            </a:rPr>
            <a:t>상세확인을 위하여 부서명을 클릭</a:t>
          </a:r>
        </a:p>
      </xdr:txBody>
    </xdr:sp>
    <xdr:clientData/>
  </xdr:twoCellAnchor>
  <xdr:twoCellAnchor>
    <xdr:from>
      <xdr:col>15</xdr:col>
      <xdr:colOff>358028</xdr:colOff>
      <xdr:row>22</xdr:row>
      <xdr:rowOff>166407</xdr:rowOff>
    </xdr:from>
    <xdr:to>
      <xdr:col>19</xdr:col>
      <xdr:colOff>249331</xdr:colOff>
      <xdr:row>27</xdr:row>
      <xdr:rowOff>67235</xdr:rowOff>
    </xdr:to>
    <xdr:sp macro="" textlink="">
      <xdr:nvSpPr>
        <xdr:cNvPr id="56" name="TextBox 55"/>
        <xdr:cNvSpPr txBox="1"/>
      </xdr:nvSpPr>
      <xdr:spPr>
        <a:xfrm>
          <a:off x="10645028" y="4776507"/>
          <a:ext cx="2634503" cy="94857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ko-KR" altLang="en-US" sz="1400">
              <a:solidFill>
                <a:schemeClr val="bg1"/>
              </a:solidFill>
            </a:rPr>
            <a:t>상세페이지에서  관련법 및 담당자</a:t>
          </a:r>
          <a:r>
            <a:rPr lang="ko-KR" altLang="en-US" sz="1400" baseline="0">
              <a:solidFill>
                <a:schemeClr val="bg1"/>
              </a:solidFill>
            </a:rPr>
            <a:t> 확인</a:t>
          </a:r>
          <a:endParaRPr lang="ko-KR" altLang="en-US" sz="1400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175931</xdr:colOff>
      <xdr:row>23</xdr:row>
      <xdr:rowOff>132789</xdr:rowOff>
    </xdr:from>
    <xdr:to>
      <xdr:col>1</xdr:col>
      <xdr:colOff>100852</xdr:colOff>
      <xdr:row>26</xdr:row>
      <xdr:rowOff>78441</xdr:rowOff>
    </xdr:to>
    <xdr:sp macro="" textlink="">
      <xdr:nvSpPr>
        <xdr:cNvPr id="57" name="TextBox 56"/>
        <xdr:cNvSpPr txBox="1"/>
      </xdr:nvSpPr>
      <xdr:spPr>
        <a:xfrm>
          <a:off x="175931" y="5029760"/>
          <a:ext cx="608480" cy="5843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4800">
              <a:solidFill>
                <a:schemeClr val="bg1"/>
              </a:solidFill>
            </a:rPr>
            <a:t>1</a:t>
          </a:r>
          <a:endParaRPr lang="ko-KR" altLang="en-US" sz="4800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456078</xdr:colOff>
      <xdr:row>23</xdr:row>
      <xdr:rowOff>132789</xdr:rowOff>
    </xdr:from>
    <xdr:to>
      <xdr:col>5</xdr:col>
      <xdr:colOff>380999</xdr:colOff>
      <xdr:row>26</xdr:row>
      <xdr:rowOff>78441</xdr:rowOff>
    </xdr:to>
    <xdr:sp macro="" textlink="">
      <xdr:nvSpPr>
        <xdr:cNvPr id="58" name="TextBox 57"/>
        <xdr:cNvSpPr txBox="1"/>
      </xdr:nvSpPr>
      <xdr:spPr>
        <a:xfrm>
          <a:off x="3190313" y="5029760"/>
          <a:ext cx="608480" cy="5843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4800">
              <a:solidFill>
                <a:schemeClr val="bg1"/>
              </a:solidFill>
            </a:rPr>
            <a:t>2</a:t>
          </a:r>
          <a:endParaRPr lang="ko-KR" altLang="en-US" sz="4800">
            <a:solidFill>
              <a:schemeClr val="bg1"/>
            </a:solidFill>
          </a:endParaRPr>
        </a:p>
      </xdr:txBody>
    </xdr:sp>
    <xdr:clientData/>
  </xdr:twoCellAnchor>
  <xdr:twoCellAnchor>
    <xdr:from>
      <xdr:col>9</xdr:col>
      <xdr:colOff>468405</xdr:colOff>
      <xdr:row>23</xdr:row>
      <xdr:rowOff>132789</xdr:rowOff>
    </xdr:from>
    <xdr:to>
      <xdr:col>10</xdr:col>
      <xdr:colOff>393326</xdr:colOff>
      <xdr:row>26</xdr:row>
      <xdr:rowOff>78441</xdr:rowOff>
    </xdr:to>
    <xdr:sp macro="" textlink="">
      <xdr:nvSpPr>
        <xdr:cNvPr id="59" name="TextBox 58"/>
        <xdr:cNvSpPr txBox="1"/>
      </xdr:nvSpPr>
      <xdr:spPr>
        <a:xfrm>
          <a:off x="6640605" y="4952439"/>
          <a:ext cx="610721" cy="5743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4800">
              <a:solidFill>
                <a:schemeClr val="bg1"/>
              </a:solidFill>
            </a:rPr>
            <a:t>3</a:t>
          </a:r>
          <a:endParaRPr lang="ko-KR" altLang="en-US" sz="4800">
            <a:solidFill>
              <a:schemeClr val="bg1"/>
            </a:solidFill>
          </a:endParaRPr>
        </a:p>
      </xdr:txBody>
    </xdr:sp>
    <xdr:clientData/>
  </xdr:twoCellAnchor>
  <xdr:twoCellAnchor>
    <xdr:from>
      <xdr:col>14</xdr:col>
      <xdr:colOff>601754</xdr:colOff>
      <xdr:row>23</xdr:row>
      <xdr:rowOff>132789</xdr:rowOff>
    </xdr:from>
    <xdr:to>
      <xdr:col>15</xdr:col>
      <xdr:colOff>526676</xdr:colOff>
      <xdr:row>26</xdr:row>
      <xdr:rowOff>78441</xdr:rowOff>
    </xdr:to>
    <xdr:sp macro="" textlink="">
      <xdr:nvSpPr>
        <xdr:cNvPr id="60" name="TextBox 59"/>
        <xdr:cNvSpPr txBox="1"/>
      </xdr:nvSpPr>
      <xdr:spPr>
        <a:xfrm>
          <a:off x="10171578" y="5029760"/>
          <a:ext cx="608480" cy="58438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altLang="ko-KR" sz="4800">
              <a:solidFill>
                <a:schemeClr val="bg1"/>
              </a:solidFill>
            </a:rPr>
            <a:t>4</a:t>
          </a:r>
          <a:endParaRPr lang="ko-KR" altLang="en-US" sz="4800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9</xdr:row>
          <xdr:rowOff>28575</xdr:rowOff>
        </xdr:from>
        <xdr:to>
          <xdr:col>11</xdr:col>
          <xdr:colOff>428625</xdr:colOff>
          <xdr:row>10</xdr:row>
          <xdr:rowOff>28575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10</xdr:row>
          <xdr:rowOff>28575</xdr:rowOff>
        </xdr:from>
        <xdr:to>
          <xdr:col>11</xdr:col>
          <xdr:colOff>428625</xdr:colOff>
          <xdr:row>11</xdr:row>
          <xdr:rowOff>28575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11</xdr:row>
          <xdr:rowOff>28575</xdr:rowOff>
        </xdr:from>
        <xdr:to>
          <xdr:col>11</xdr:col>
          <xdr:colOff>428625</xdr:colOff>
          <xdr:row>12</xdr:row>
          <xdr:rowOff>28575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12</xdr:row>
          <xdr:rowOff>28575</xdr:rowOff>
        </xdr:from>
        <xdr:to>
          <xdr:col>11</xdr:col>
          <xdr:colOff>428625</xdr:colOff>
          <xdr:row>13</xdr:row>
          <xdr:rowOff>28575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13</xdr:row>
          <xdr:rowOff>28575</xdr:rowOff>
        </xdr:from>
        <xdr:to>
          <xdr:col>11</xdr:col>
          <xdr:colOff>428625</xdr:colOff>
          <xdr:row>14</xdr:row>
          <xdr:rowOff>28575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9</xdr:row>
          <xdr:rowOff>28575</xdr:rowOff>
        </xdr:from>
        <xdr:to>
          <xdr:col>15</xdr:col>
          <xdr:colOff>428625</xdr:colOff>
          <xdr:row>10</xdr:row>
          <xdr:rowOff>28575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10</xdr:row>
          <xdr:rowOff>28575</xdr:rowOff>
        </xdr:from>
        <xdr:to>
          <xdr:col>15</xdr:col>
          <xdr:colOff>428625</xdr:colOff>
          <xdr:row>11</xdr:row>
          <xdr:rowOff>28575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11</xdr:row>
          <xdr:rowOff>28575</xdr:rowOff>
        </xdr:from>
        <xdr:to>
          <xdr:col>15</xdr:col>
          <xdr:colOff>428625</xdr:colOff>
          <xdr:row>12</xdr:row>
          <xdr:rowOff>28575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12</xdr:row>
          <xdr:rowOff>28575</xdr:rowOff>
        </xdr:from>
        <xdr:to>
          <xdr:col>15</xdr:col>
          <xdr:colOff>428625</xdr:colOff>
          <xdr:row>13</xdr:row>
          <xdr:rowOff>28575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14</xdr:row>
          <xdr:rowOff>28575</xdr:rowOff>
        </xdr:from>
        <xdr:to>
          <xdr:col>11</xdr:col>
          <xdr:colOff>428625</xdr:colOff>
          <xdr:row>15</xdr:row>
          <xdr:rowOff>28575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123825</xdr:colOff>
          <xdr:row>9</xdr:row>
          <xdr:rowOff>28575</xdr:rowOff>
        </xdr:from>
        <xdr:to>
          <xdr:col>19</xdr:col>
          <xdr:colOff>428625</xdr:colOff>
          <xdr:row>10</xdr:row>
          <xdr:rowOff>28575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15</xdr:row>
          <xdr:rowOff>28575</xdr:rowOff>
        </xdr:from>
        <xdr:to>
          <xdr:col>11</xdr:col>
          <xdr:colOff>428625</xdr:colOff>
          <xdr:row>16</xdr:row>
          <xdr:rowOff>28575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123825</xdr:colOff>
          <xdr:row>10</xdr:row>
          <xdr:rowOff>28575</xdr:rowOff>
        </xdr:from>
        <xdr:to>
          <xdr:col>19</xdr:col>
          <xdr:colOff>428625</xdr:colOff>
          <xdr:row>11</xdr:row>
          <xdr:rowOff>28575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123825</xdr:colOff>
          <xdr:row>11</xdr:row>
          <xdr:rowOff>28575</xdr:rowOff>
        </xdr:from>
        <xdr:to>
          <xdr:col>19</xdr:col>
          <xdr:colOff>428625</xdr:colOff>
          <xdr:row>12</xdr:row>
          <xdr:rowOff>28575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123825</xdr:colOff>
          <xdr:row>12</xdr:row>
          <xdr:rowOff>28575</xdr:rowOff>
        </xdr:from>
        <xdr:to>
          <xdr:col>19</xdr:col>
          <xdr:colOff>428625</xdr:colOff>
          <xdr:row>13</xdr:row>
          <xdr:rowOff>28575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123825</xdr:colOff>
          <xdr:row>13</xdr:row>
          <xdr:rowOff>28575</xdr:rowOff>
        </xdr:from>
        <xdr:to>
          <xdr:col>19</xdr:col>
          <xdr:colOff>428625</xdr:colOff>
          <xdr:row>14</xdr:row>
          <xdr:rowOff>28575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123825</xdr:colOff>
          <xdr:row>14</xdr:row>
          <xdr:rowOff>28575</xdr:rowOff>
        </xdr:from>
        <xdr:to>
          <xdr:col>19</xdr:col>
          <xdr:colOff>428625</xdr:colOff>
          <xdr:row>15</xdr:row>
          <xdr:rowOff>28575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16</xdr:row>
          <xdr:rowOff>28575</xdr:rowOff>
        </xdr:from>
        <xdr:to>
          <xdr:col>11</xdr:col>
          <xdr:colOff>428625</xdr:colOff>
          <xdr:row>17</xdr:row>
          <xdr:rowOff>28575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662608</xdr:colOff>
      <xdr:row>0</xdr:row>
      <xdr:rowOff>165652</xdr:rowOff>
    </xdr:from>
    <xdr:to>
      <xdr:col>14</xdr:col>
      <xdr:colOff>215348</xdr:colOff>
      <xdr:row>0</xdr:row>
      <xdr:rowOff>323022</xdr:rowOff>
    </xdr:to>
    <xdr:sp macro="" textlink="">
      <xdr:nvSpPr>
        <xdr:cNvPr id="3" name="TextBox 2"/>
        <xdr:cNvSpPr txBox="1"/>
      </xdr:nvSpPr>
      <xdr:spPr>
        <a:xfrm>
          <a:off x="9276521" y="165652"/>
          <a:ext cx="927653" cy="1573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900">
              <a:solidFill>
                <a:schemeClr val="bg1"/>
              </a:solidFill>
            </a:rPr>
            <a:t>시청</a:t>
          </a:r>
        </a:p>
      </xdr:txBody>
    </xdr:sp>
    <xdr:clientData/>
  </xdr:twoCellAnchor>
  <xdr:twoCellAnchor>
    <xdr:from>
      <xdr:col>13</xdr:col>
      <xdr:colOff>662607</xdr:colOff>
      <xdr:row>0</xdr:row>
      <xdr:rowOff>165652</xdr:rowOff>
    </xdr:from>
    <xdr:to>
      <xdr:col>15</xdr:col>
      <xdr:colOff>215347</xdr:colOff>
      <xdr:row>0</xdr:row>
      <xdr:rowOff>323022</xdr:rowOff>
    </xdr:to>
    <xdr:sp macro="" textlink="">
      <xdr:nvSpPr>
        <xdr:cNvPr id="22" name="TextBox 21"/>
        <xdr:cNvSpPr txBox="1"/>
      </xdr:nvSpPr>
      <xdr:spPr>
        <a:xfrm>
          <a:off x="9963977" y="165652"/>
          <a:ext cx="927653" cy="1573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900">
              <a:solidFill>
                <a:schemeClr val="bg1"/>
              </a:solidFill>
            </a:rPr>
            <a:t>구청</a:t>
          </a:r>
        </a:p>
      </xdr:txBody>
    </xdr:sp>
    <xdr:clientData/>
  </xdr:twoCellAnchor>
  <xdr:twoCellAnchor>
    <xdr:from>
      <xdr:col>14</xdr:col>
      <xdr:colOff>612911</xdr:colOff>
      <xdr:row>0</xdr:row>
      <xdr:rowOff>165652</xdr:rowOff>
    </xdr:from>
    <xdr:to>
      <xdr:col>16</xdr:col>
      <xdr:colOff>165651</xdr:colOff>
      <xdr:row>0</xdr:row>
      <xdr:rowOff>323022</xdr:rowOff>
    </xdr:to>
    <xdr:sp macro="" textlink="">
      <xdr:nvSpPr>
        <xdr:cNvPr id="23" name="TextBox 22"/>
        <xdr:cNvSpPr txBox="1"/>
      </xdr:nvSpPr>
      <xdr:spPr>
        <a:xfrm>
          <a:off x="10601737" y="165652"/>
          <a:ext cx="927653" cy="1573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900">
              <a:solidFill>
                <a:schemeClr val="bg1"/>
              </a:solidFill>
            </a:rPr>
            <a:t>사업소</a:t>
          </a:r>
        </a:p>
      </xdr:txBody>
    </xdr:sp>
    <xdr:clientData/>
  </xdr:twoCellAnchor>
  <xdr:twoCellAnchor>
    <xdr:from>
      <xdr:col>13</xdr:col>
      <xdr:colOff>115957</xdr:colOff>
      <xdr:row>0</xdr:row>
      <xdr:rowOff>198782</xdr:rowOff>
    </xdr:from>
    <xdr:to>
      <xdr:col>13</xdr:col>
      <xdr:colOff>240196</xdr:colOff>
      <xdr:row>0</xdr:row>
      <xdr:rowOff>323021</xdr:rowOff>
    </xdr:to>
    <xdr:sp macro="" textlink="">
      <xdr:nvSpPr>
        <xdr:cNvPr id="4" name="직사각형 3"/>
        <xdr:cNvSpPr/>
      </xdr:nvSpPr>
      <xdr:spPr>
        <a:xfrm>
          <a:off x="9417327" y="198782"/>
          <a:ext cx="124239" cy="124239"/>
        </a:xfrm>
        <a:prstGeom prst="rect">
          <a:avLst/>
        </a:prstGeom>
        <a:solidFill>
          <a:schemeClr val="accent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14</xdr:col>
      <xdr:colOff>99393</xdr:colOff>
      <xdr:row>0</xdr:row>
      <xdr:rowOff>198782</xdr:rowOff>
    </xdr:from>
    <xdr:to>
      <xdr:col>14</xdr:col>
      <xdr:colOff>223632</xdr:colOff>
      <xdr:row>0</xdr:row>
      <xdr:rowOff>323021</xdr:rowOff>
    </xdr:to>
    <xdr:sp macro="" textlink="">
      <xdr:nvSpPr>
        <xdr:cNvPr id="25" name="직사각형 24"/>
        <xdr:cNvSpPr/>
      </xdr:nvSpPr>
      <xdr:spPr>
        <a:xfrm>
          <a:off x="10088219" y="198782"/>
          <a:ext cx="124239" cy="124239"/>
        </a:xfrm>
        <a:prstGeom prst="rect">
          <a:avLst/>
        </a:prstGeom>
        <a:solidFill>
          <a:schemeClr val="accent1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15</xdr:col>
      <xdr:colOff>49696</xdr:colOff>
      <xdr:row>0</xdr:row>
      <xdr:rowOff>198782</xdr:rowOff>
    </xdr:from>
    <xdr:to>
      <xdr:col>15</xdr:col>
      <xdr:colOff>173935</xdr:colOff>
      <xdr:row>0</xdr:row>
      <xdr:rowOff>323021</xdr:rowOff>
    </xdr:to>
    <xdr:sp macro="" textlink="">
      <xdr:nvSpPr>
        <xdr:cNvPr id="26" name="직사각형 25"/>
        <xdr:cNvSpPr/>
      </xdr:nvSpPr>
      <xdr:spPr>
        <a:xfrm>
          <a:off x="10725979" y="198782"/>
          <a:ext cx="124239" cy="124239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15</xdr:col>
      <xdr:colOff>621193</xdr:colOff>
      <xdr:row>0</xdr:row>
      <xdr:rowOff>165652</xdr:rowOff>
    </xdr:from>
    <xdr:to>
      <xdr:col>17</xdr:col>
      <xdr:colOff>173933</xdr:colOff>
      <xdr:row>0</xdr:row>
      <xdr:rowOff>323022</xdr:rowOff>
    </xdr:to>
    <xdr:sp macro="" textlink="">
      <xdr:nvSpPr>
        <xdr:cNvPr id="27" name="TextBox 26"/>
        <xdr:cNvSpPr txBox="1"/>
      </xdr:nvSpPr>
      <xdr:spPr>
        <a:xfrm>
          <a:off x="11297476" y="165652"/>
          <a:ext cx="927653" cy="1573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900">
              <a:solidFill>
                <a:schemeClr val="bg1"/>
              </a:solidFill>
            </a:rPr>
            <a:t>외부기관</a:t>
          </a:r>
        </a:p>
      </xdr:txBody>
    </xdr:sp>
    <xdr:clientData/>
  </xdr:twoCellAnchor>
  <xdr:twoCellAnchor>
    <xdr:from>
      <xdr:col>16</xdr:col>
      <xdr:colOff>16566</xdr:colOff>
      <xdr:row>0</xdr:row>
      <xdr:rowOff>198782</xdr:rowOff>
    </xdr:from>
    <xdr:to>
      <xdr:col>16</xdr:col>
      <xdr:colOff>140805</xdr:colOff>
      <xdr:row>0</xdr:row>
      <xdr:rowOff>323021</xdr:rowOff>
    </xdr:to>
    <xdr:sp macro="" textlink="">
      <xdr:nvSpPr>
        <xdr:cNvPr id="28" name="직사각형 27"/>
        <xdr:cNvSpPr/>
      </xdr:nvSpPr>
      <xdr:spPr>
        <a:xfrm>
          <a:off x="11380305" y="198782"/>
          <a:ext cx="124239" cy="124239"/>
        </a:xfrm>
        <a:prstGeom prst="rect">
          <a:avLst/>
        </a:prstGeom>
        <a:solidFill>
          <a:schemeClr val="accent6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17</xdr:row>
          <xdr:rowOff>28575</xdr:rowOff>
        </xdr:from>
        <xdr:to>
          <xdr:col>11</xdr:col>
          <xdr:colOff>428625</xdr:colOff>
          <xdr:row>18</xdr:row>
          <xdr:rowOff>28575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18</xdr:row>
          <xdr:rowOff>28575</xdr:rowOff>
        </xdr:from>
        <xdr:to>
          <xdr:col>11</xdr:col>
          <xdr:colOff>428625</xdr:colOff>
          <xdr:row>19</xdr:row>
          <xdr:rowOff>28575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19</xdr:row>
          <xdr:rowOff>28575</xdr:rowOff>
        </xdr:from>
        <xdr:to>
          <xdr:col>11</xdr:col>
          <xdr:colOff>428625</xdr:colOff>
          <xdr:row>20</xdr:row>
          <xdr:rowOff>28575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20</xdr:row>
          <xdr:rowOff>28575</xdr:rowOff>
        </xdr:from>
        <xdr:to>
          <xdr:col>11</xdr:col>
          <xdr:colOff>428625</xdr:colOff>
          <xdr:row>21</xdr:row>
          <xdr:rowOff>28575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13</xdr:row>
          <xdr:rowOff>28575</xdr:rowOff>
        </xdr:from>
        <xdr:to>
          <xdr:col>15</xdr:col>
          <xdr:colOff>428625</xdr:colOff>
          <xdr:row>14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123825</xdr:colOff>
          <xdr:row>21</xdr:row>
          <xdr:rowOff>28575</xdr:rowOff>
        </xdr:from>
        <xdr:to>
          <xdr:col>11</xdr:col>
          <xdr:colOff>428625</xdr:colOff>
          <xdr:row>22</xdr:row>
          <xdr:rowOff>28575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2</xdr:row>
      <xdr:rowOff>266700</xdr:rowOff>
    </xdr:from>
    <xdr:to>
      <xdr:col>0</xdr:col>
      <xdr:colOff>933450</xdr:colOff>
      <xdr:row>3</xdr:row>
      <xdr:rowOff>295275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3875" y="847725"/>
          <a:ext cx="409575" cy="409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showGridLines="0" tabSelected="1" zoomScaleNormal="100" workbookViewId="0">
      <selection activeCell="I5" sqref="I5"/>
    </sheetView>
  </sheetViews>
  <sheetFormatPr defaultColWidth="0" defaultRowHeight="16.5" zeroHeight="1" x14ac:dyDescent="0.3"/>
  <cols>
    <col min="1" max="20" width="9" customWidth="1"/>
    <col min="21" max="16384" width="9" hidden="1"/>
  </cols>
  <sheetData>
    <row r="1" x14ac:dyDescent="0.3"/>
    <row r="2" x14ac:dyDescent="0.3"/>
    <row r="3" x14ac:dyDescent="0.3"/>
    <row r="4" x14ac:dyDescent="0.3"/>
    <row r="5" x14ac:dyDescent="0.3"/>
    <row r="6" x14ac:dyDescent="0.3"/>
    <row r="7" x14ac:dyDescent="0.3"/>
    <row r="8" x14ac:dyDescent="0.3"/>
    <row r="9" x14ac:dyDescent="0.3"/>
    <row r="10" x14ac:dyDescent="0.3"/>
    <row r="11" x14ac:dyDescent="0.3"/>
    <row r="12" x14ac:dyDescent="0.3"/>
    <row r="13" x14ac:dyDescent="0.3"/>
    <row r="14" x14ac:dyDescent="0.3"/>
    <row r="15" x14ac:dyDescent="0.3"/>
    <row r="16" x14ac:dyDescent="0.3"/>
    <row r="17" x14ac:dyDescent="0.3"/>
    <row r="18" x14ac:dyDescent="0.3"/>
    <row r="19" x14ac:dyDescent="0.3"/>
    <row r="20" x14ac:dyDescent="0.3"/>
    <row r="21" x14ac:dyDescent="0.3"/>
    <row r="22" x14ac:dyDescent="0.3"/>
    <row r="23" x14ac:dyDescent="0.3"/>
    <row r="24" x14ac:dyDescent="0.3"/>
    <row r="25" x14ac:dyDescent="0.3"/>
    <row r="26" x14ac:dyDescent="0.3"/>
    <row r="27" x14ac:dyDescent="0.3"/>
    <row r="28" x14ac:dyDescent="0.3"/>
    <row r="29" x14ac:dyDescent="0.3"/>
    <row r="30" x14ac:dyDescent="0.3"/>
    <row r="31" x14ac:dyDescent="0.3"/>
    <row r="32" x14ac:dyDescent="0.3"/>
    <row r="33" x14ac:dyDescent="0.3"/>
  </sheetData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T24"/>
  <sheetViews>
    <sheetView showGridLines="0" zoomScale="115" zoomScaleNormal="115" workbookViewId="0">
      <selection activeCell="G6" sqref="F6:G6"/>
    </sheetView>
  </sheetViews>
  <sheetFormatPr defaultColWidth="0" defaultRowHeight="16.5" zeroHeight="1" x14ac:dyDescent="0.3"/>
  <cols>
    <col min="1" max="1" width="19" style="4" customWidth="1"/>
    <col min="2" max="2" width="2.5" style="4" customWidth="1"/>
    <col min="3" max="3" width="10.375" style="4" customWidth="1"/>
    <col min="4" max="20" width="9" style="4" customWidth="1"/>
    <col min="21" max="16384" width="9" style="4" hidden="1"/>
  </cols>
  <sheetData>
    <row r="1" spans="1:20" ht="37.5" customHeight="1" x14ac:dyDescent="0.3">
      <c r="A1" s="19" t="s">
        <v>266</v>
      </c>
      <c r="B1" s="3"/>
      <c r="C1" s="39" t="s">
        <v>373</v>
      </c>
      <c r="D1" s="38"/>
      <c r="E1" s="38"/>
      <c r="F1" s="38"/>
      <c r="G1" s="38"/>
      <c r="H1" s="38"/>
      <c r="I1" s="38"/>
      <c r="J1" s="38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467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37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7" spans="1:20" x14ac:dyDescent="0.3"/>
    <row r="8" spans="1:20" x14ac:dyDescent="0.3"/>
    <row r="9" spans="1:20" x14ac:dyDescent="0.3">
      <c r="C9" s="48" t="s">
        <v>368</v>
      </c>
      <c r="D9" s="49"/>
      <c r="E9" s="50"/>
      <c r="G9" s="51" t="s">
        <v>369</v>
      </c>
      <c r="H9" s="52"/>
      <c r="J9" s="53" t="s">
        <v>370</v>
      </c>
      <c r="K9" s="53"/>
      <c r="L9" s="53"/>
      <c r="N9" s="53" t="s">
        <v>371</v>
      </c>
      <c r="O9" s="53"/>
      <c r="P9" s="53"/>
      <c r="R9" s="53" t="s">
        <v>372</v>
      </c>
      <c r="S9" s="53"/>
      <c r="T9" s="53"/>
    </row>
    <row r="10" spans="1:20" x14ac:dyDescent="0.3">
      <c r="C10" s="7" t="s">
        <v>54</v>
      </c>
      <c r="D10" s="7" t="s">
        <v>56</v>
      </c>
      <c r="E10" s="7" t="s">
        <v>55</v>
      </c>
      <c r="G10" s="7" t="s">
        <v>42</v>
      </c>
      <c r="H10" s="7" t="s">
        <v>41</v>
      </c>
      <c r="J10" s="8" t="s">
        <v>45</v>
      </c>
      <c r="K10" s="9"/>
      <c r="L10" s="9"/>
      <c r="N10" s="8" t="s">
        <v>48</v>
      </c>
      <c r="O10" s="9"/>
      <c r="P10" s="9"/>
      <c r="R10" s="8" t="s">
        <v>95</v>
      </c>
      <c r="S10" s="8"/>
      <c r="T10" s="8"/>
    </row>
    <row r="11" spans="1:20" x14ac:dyDescent="0.3">
      <c r="C11" s="10">
        <v>1</v>
      </c>
      <c r="D11" s="10" t="s">
        <v>500</v>
      </c>
      <c r="E11" s="10">
        <v>123</v>
      </c>
      <c r="G11" s="10" t="s">
        <v>488</v>
      </c>
      <c r="H11" s="12">
        <v>500</v>
      </c>
      <c r="J11" s="8" t="s">
        <v>46</v>
      </c>
      <c r="K11" s="9"/>
      <c r="L11" s="9"/>
      <c r="N11" s="8" t="s">
        <v>49</v>
      </c>
      <c r="O11" s="9"/>
      <c r="P11" s="9"/>
      <c r="R11" s="8" t="s">
        <v>107</v>
      </c>
      <c r="S11" s="8"/>
      <c r="T11" s="8"/>
    </row>
    <row r="12" spans="1:20" x14ac:dyDescent="0.3">
      <c r="C12" s="10">
        <v>2</v>
      </c>
      <c r="D12" s="10"/>
      <c r="E12" s="10"/>
      <c r="G12" s="12"/>
      <c r="H12" s="12"/>
      <c r="J12" s="8" t="s">
        <v>383</v>
      </c>
      <c r="K12" s="9"/>
      <c r="L12" s="9"/>
      <c r="N12" s="8" t="s">
        <v>50</v>
      </c>
      <c r="O12" s="9"/>
      <c r="P12" s="9"/>
      <c r="R12" s="8" t="s">
        <v>108</v>
      </c>
      <c r="S12" s="8"/>
      <c r="T12" s="8"/>
    </row>
    <row r="13" spans="1:20" x14ac:dyDescent="0.3">
      <c r="C13" s="10">
        <v>3</v>
      </c>
      <c r="D13" s="10"/>
      <c r="E13" s="10"/>
      <c r="F13" s="6"/>
      <c r="G13" s="12"/>
      <c r="H13" s="12"/>
      <c r="J13" s="8" t="s">
        <v>51</v>
      </c>
      <c r="K13" s="9"/>
      <c r="L13" s="9"/>
      <c r="N13" s="8" t="s">
        <v>367</v>
      </c>
      <c r="O13" s="9"/>
      <c r="P13" s="9"/>
      <c r="R13" s="8" t="s">
        <v>106</v>
      </c>
      <c r="S13" s="8"/>
      <c r="T13" s="8"/>
    </row>
    <row r="14" spans="1:20" x14ac:dyDescent="0.3">
      <c r="C14" s="10">
        <v>4</v>
      </c>
      <c r="D14" s="10"/>
      <c r="E14" s="10"/>
      <c r="G14" s="12"/>
      <c r="H14" s="12"/>
      <c r="J14" s="8" t="s">
        <v>52</v>
      </c>
      <c r="K14" s="9"/>
      <c r="L14" s="9"/>
      <c r="N14" s="8" t="s">
        <v>490</v>
      </c>
      <c r="O14" s="8"/>
      <c r="P14" s="8"/>
      <c r="Q14" s="6"/>
      <c r="R14" s="8" t="s">
        <v>105</v>
      </c>
      <c r="S14" s="8"/>
      <c r="T14" s="8"/>
    </row>
    <row r="15" spans="1:20" x14ac:dyDescent="0.3">
      <c r="C15" s="10">
        <v>5</v>
      </c>
      <c r="D15" s="10"/>
      <c r="E15" s="10"/>
      <c r="G15" s="12"/>
      <c r="H15" s="12"/>
      <c r="J15" s="8" t="s">
        <v>94</v>
      </c>
      <c r="K15" s="8"/>
      <c r="L15" s="8"/>
      <c r="R15" s="8" t="s">
        <v>104</v>
      </c>
      <c r="S15" s="8"/>
      <c r="T15" s="8"/>
    </row>
    <row r="16" spans="1:20" x14ac:dyDescent="0.3">
      <c r="C16" s="10">
        <v>6</v>
      </c>
      <c r="D16" s="10"/>
      <c r="E16" s="10"/>
      <c r="G16" s="12"/>
      <c r="H16" s="12"/>
      <c r="J16" s="8" t="s">
        <v>109</v>
      </c>
      <c r="K16" s="8"/>
      <c r="L16" s="8"/>
    </row>
    <row r="17" spans="3:12" x14ac:dyDescent="0.3">
      <c r="C17" s="10" t="s">
        <v>57</v>
      </c>
      <c r="D17" s="10"/>
      <c r="E17" s="10"/>
      <c r="G17" s="12"/>
      <c r="H17" s="12"/>
      <c r="J17" s="8" t="s">
        <v>103</v>
      </c>
      <c r="K17" s="8"/>
      <c r="L17" s="8"/>
    </row>
    <row r="18" spans="3:12" x14ac:dyDescent="0.3">
      <c r="C18" s="10" t="s">
        <v>58</v>
      </c>
      <c r="D18" s="10"/>
      <c r="E18" s="10"/>
      <c r="G18" s="12"/>
      <c r="H18" s="12"/>
      <c r="J18" s="8" t="s">
        <v>465</v>
      </c>
      <c r="K18" s="8"/>
      <c r="L18" s="8"/>
    </row>
    <row r="19" spans="3:12" x14ac:dyDescent="0.3">
      <c r="C19" s="6"/>
      <c r="G19" s="11"/>
      <c r="H19" s="11"/>
      <c r="J19" s="45" t="s">
        <v>485</v>
      </c>
      <c r="K19" s="8"/>
      <c r="L19" s="8"/>
    </row>
    <row r="20" spans="3:12" x14ac:dyDescent="0.3">
      <c r="J20" s="8" t="s">
        <v>486</v>
      </c>
      <c r="K20" s="8"/>
      <c r="L20" s="8"/>
    </row>
    <row r="21" spans="3:12" x14ac:dyDescent="0.3">
      <c r="J21" s="8" t="s">
        <v>487</v>
      </c>
      <c r="K21" s="8"/>
      <c r="L21" s="8"/>
    </row>
    <row r="22" spans="3:12" x14ac:dyDescent="0.3">
      <c r="J22" s="8" t="s">
        <v>497</v>
      </c>
      <c r="K22" s="8"/>
      <c r="L22" s="8"/>
    </row>
    <row r="23" spans="3:12" x14ac:dyDescent="0.3"/>
    <row r="24" spans="3:12" hidden="1" x14ac:dyDescent="0.3">
      <c r="C24" s="6"/>
      <c r="D24" s="6"/>
      <c r="E24" s="6"/>
      <c r="F24" s="6"/>
    </row>
  </sheetData>
  <sheetProtection selectLockedCells="1"/>
  <mergeCells count="5">
    <mergeCell ref="C9:E9"/>
    <mergeCell ref="G9:H9"/>
    <mergeCell ref="J9:L9"/>
    <mergeCell ref="N9:P9"/>
    <mergeCell ref="R9:T9"/>
  </mergeCells>
  <phoneticPr fontId="1" type="noConversion"/>
  <dataValidations disablePrompts="1" count="2">
    <dataValidation type="list" allowBlank="1" showInputMessage="1" showErrorMessage="1" sqref="D11:D18">
      <formula1>용도</formula1>
    </dataValidation>
    <dataValidation type="list" allowBlank="1" showInputMessage="1" showErrorMessage="1" sqref="G11:G18">
      <formula1>지목</formula1>
    </dataValidation>
  </dataValidations>
  <hyperlinks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P5" location="'44'!A1" display="하수재생과"/>
    <hyperlink ref="A5" location="Sheet1!A1" display="입력시트"/>
    <hyperlink ref="Q5" location="'45'!A1" display="국가철도공단"/>
    <hyperlink ref="C6" location="'46'!A1" display="노인복지과"/>
    <hyperlink ref="D6" location="'47'!A1" display="관광과"/>
  </hyperlink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11</xdr:col>
                    <xdr:colOff>123825</xdr:colOff>
                    <xdr:row>9</xdr:row>
                    <xdr:rowOff>28575</xdr:rowOff>
                  </from>
                  <to>
                    <xdr:col>11</xdr:col>
                    <xdr:colOff>428625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11</xdr:col>
                    <xdr:colOff>123825</xdr:colOff>
                    <xdr:row>10</xdr:row>
                    <xdr:rowOff>28575</xdr:rowOff>
                  </from>
                  <to>
                    <xdr:col>11</xdr:col>
                    <xdr:colOff>428625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11</xdr:col>
                    <xdr:colOff>123825</xdr:colOff>
                    <xdr:row>11</xdr:row>
                    <xdr:rowOff>28575</xdr:rowOff>
                  </from>
                  <to>
                    <xdr:col>11</xdr:col>
                    <xdr:colOff>428625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11</xdr:col>
                    <xdr:colOff>123825</xdr:colOff>
                    <xdr:row>12</xdr:row>
                    <xdr:rowOff>28575</xdr:rowOff>
                  </from>
                  <to>
                    <xdr:col>11</xdr:col>
                    <xdr:colOff>428625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11</xdr:col>
                    <xdr:colOff>123825</xdr:colOff>
                    <xdr:row>13</xdr:row>
                    <xdr:rowOff>28575</xdr:rowOff>
                  </from>
                  <to>
                    <xdr:col>11</xdr:col>
                    <xdr:colOff>428625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15</xdr:col>
                    <xdr:colOff>123825</xdr:colOff>
                    <xdr:row>9</xdr:row>
                    <xdr:rowOff>28575</xdr:rowOff>
                  </from>
                  <to>
                    <xdr:col>15</xdr:col>
                    <xdr:colOff>428625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15</xdr:col>
                    <xdr:colOff>123825</xdr:colOff>
                    <xdr:row>10</xdr:row>
                    <xdr:rowOff>28575</xdr:rowOff>
                  </from>
                  <to>
                    <xdr:col>15</xdr:col>
                    <xdr:colOff>428625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15</xdr:col>
                    <xdr:colOff>123825</xdr:colOff>
                    <xdr:row>11</xdr:row>
                    <xdr:rowOff>28575</xdr:rowOff>
                  </from>
                  <to>
                    <xdr:col>15</xdr:col>
                    <xdr:colOff>428625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2" name="Check Box 16">
              <controlPr defaultSize="0" autoFill="0" autoLine="0" autoPict="0">
                <anchor moveWithCells="1">
                  <from>
                    <xdr:col>15</xdr:col>
                    <xdr:colOff>123825</xdr:colOff>
                    <xdr:row>12</xdr:row>
                    <xdr:rowOff>28575</xdr:rowOff>
                  </from>
                  <to>
                    <xdr:col>15</xdr:col>
                    <xdr:colOff>428625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3" name="Check Box 21">
              <controlPr defaultSize="0" autoFill="0" autoLine="0" autoPict="0">
                <anchor moveWithCells="1">
                  <from>
                    <xdr:col>11</xdr:col>
                    <xdr:colOff>123825</xdr:colOff>
                    <xdr:row>14</xdr:row>
                    <xdr:rowOff>28575</xdr:rowOff>
                  </from>
                  <to>
                    <xdr:col>11</xdr:col>
                    <xdr:colOff>428625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14" name="Check Box 26">
              <controlPr defaultSize="0" autoFill="0" autoLine="0" autoPict="0">
                <anchor moveWithCells="1">
                  <from>
                    <xdr:col>19</xdr:col>
                    <xdr:colOff>123825</xdr:colOff>
                    <xdr:row>9</xdr:row>
                    <xdr:rowOff>28575</xdr:rowOff>
                  </from>
                  <to>
                    <xdr:col>19</xdr:col>
                    <xdr:colOff>428625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5" name="Check Box 33">
              <controlPr defaultSize="0" autoFill="0" autoLine="0" autoPict="0">
                <anchor moveWithCells="1">
                  <from>
                    <xdr:col>11</xdr:col>
                    <xdr:colOff>123825</xdr:colOff>
                    <xdr:row>15</xdr:row>
                    <xdr:rowOff>28575</xdr:rowOff>
                  </from>
                  <to>
                    <xdr:col>11</xdr:col>
                    <xdr:colOff>428625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6" name="Check Box 35">
              <controlPr defaultSize="0" autoFill="0" autoLine="0" autoPict="0">
                <anchor moveWithCells="1">
                  <from>
                    <xdr:col>19</xdr:col>
                    <xdr:colOff>123825</xdr:colOff>
                    <xdr:row>10</xdr:row>
                    <xdr:rowOff>28575</xdr:rowOff>
                  </from>
                  <to>
                    <xdr:col>19</xdr:col>
                    <xdr:colOff>428625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7" name="Check Box 36">
              <controlPr defaultSize="0" autoFill="0" autoLine="0" autoPict="0">
                <anchor moveWithCells="1">
                  <from>
                    <xdr:col>19</xdr:col>
                    <xdr:colOff>123825</xdr:colOff>
                    <xdr:row>11</xdr:row>
                    <xdr:rowOff>28575</xdr:rowOff>
                  </from>
                  <to>
                    <xdr:col>19</xdr:col>
                    <xdr:colOff>428625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8" name="Check Box 37">
              <controlPr defaultSize="0" autoFill="0" autoLine="0" autoPict="0">
                <anchor moveWithCells="1">
                  <from>
                    <xdr:col>19</xdr:col>
                    <xdr:colOff>123825</xdr:colOff>
                    <xdr:row>12</xdr:row>
                    <xdr:rowOff>28575</xdr:rowOff>
                  </from>
                  <to>
                    <xdr:col>19</xdr:col>
                    <xdr:colOff>428625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9" name="Check Box 38">
              <controlPr defaultSize="0" autoFill="0" autoLine="0" autoPict="0">
                <anchor moveWithCells="1">
                  <from>
                    <xdr:col>19</xdr:col>
                    <xdr:colOff>123825</xdr:colOff>
                    <xdr:row>13</xdr:row>
                    <xdr:rowOff>28575</xdr:rowOff>
                  </from>
                  <to>
                    <xdr:col>19</xdr:col>
                    <xdr:colOff>428625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0" name="Check Box 39">
              <controlPr defaultSize="0" autoFill="0" autoLine="0" autoPict="0">
                <anchor moveWithCells="1">
                  <from>
                    <xdr:col>19</xdr:col>
                    <xdr:colOff>123825</xdr:colOff>
                    <xdr:row>14</xdr:row>
                    <xdr:rowOff>28575</xdr:rowOff>
                  </from>
                  <to>
                    <xdr:col>19</xdr:col>
                    <xdr:colOff>428625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1" name="Check Box 40">
              <controlPr defaultSize="0" autoFill="0" autoLine="0" autoPict="0">
                <anchor moveWithCells="1">
                  <from>
                    <xdr:col>11</xdr:col>
                    <xdr:colOff>123825</xdr:colOff>
                    <xdr:row>16</xdr:row>
                    <xdr:rowOff>28575</xdr:rowOff>
                  </from>
                  <to>
                    <xdr:col>11</xdr:col>
                    <xdr:colOff>428625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2" name="Check Box 41">
              <controlPr defaultSize="0" autoFill="0" autoLine="0" autoPict="0">
                <anchor moveWithCells="1">
                  <from>
                    <xdr:col>11</xdr:col>
                    <xdr:colOff>123825</xdr:colOff>
                    <xdr:row>17</xdr:row>
                    <xdr:rowOff>28575</xdr:rowOff>
                  </from>
                  <to>
                    <xdr:col>11</xdr:col>
                    <xdr:colOff>428625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3" name="Check Box 42">
              <controlPr defaultSize="0" autoFill="0" autoLine="0" autoPict="0">
                <anchor moveWithCells="1">
                  <from>
                    <xdr:col>11</xdr:col>
                    <xdr:colOff>123825</xdr:colOff>
                    <xdr:row>18</xdr:row>
                    <xdr:rowOff>28575</xdr:rowOff>
                  </from>
                  <to>
                    <xdr:col>11</xdr:col>
                    <xdr:colOff>428625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4" name="Check Box 43">
              <controlPr defaultSize="0" autoFill="0" autoLine="0" autoPict="0">
                <anchor moveWithCells="1">
                  <from>
                    <xdr:col>11</xdr:col>
                    <xdr:colOff>123825</xdr:colOff>
                    <xdr:row>19</xdr:row>
                    <xdr:rowOff>28575</xdr:rowOff>
                  </from>
                  <to>
                    <xdr:col>11</xdr:col>
                    <xdr:colOff>428625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5" name="Check Box 44">
              <controlPr defaultSize="0" autoFill="0" autoLine="0" autoPict="0">
                <anchor moveWithCells="1">
                  <from>
                    <xdr:col>11</xdr:col>
                    <xdr:colOff>123825</xdr:colOff>
                    <xdr:row>20</xdr:row>
                    <xdr:rowOff>28575</xdr:rowOff>
                  </from>
                  <to>
                    <xdr:col>11</xdr:col>
                    <xdr:colOff>428625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6" name="Check Box 46">
              <controlPr defaultSize="0" autoFill="0" autoLine="0" autoPict="0">
                <anchor moveWithCells="1">
                  <from>
                    <xdr:col>15</xdr:col>
                    <xdr:colOff>123825</xdr:colOff>
                    <xdr:row>13</xdr:row>
                    <xdr:rowOff>28575</xdr:rowOff>
                  </from>
                  <to>
                    <xdr:col>15</xdr:col>
                    <xdr:colOff>428625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7" name="Check Box 47">
              <controlPr defaultSize="0" autoFill="0" autoLine="0" autoPict="0">
                <anchor moveWithCells="1">
                  <from>
                    <xdr:col>11</xdr:col>
                    <xdr:colOff>123825</xdr:colOff>
                    <xdr:row>21</xdr:row>
                    <xdr:rowOff>28575</xdr:rowOff>
                  </from>
                  <to>
                    <xdr:col>11</xdr:col>
                    <xdr:colOff>428625</xdr:colOff>
                    <xdr:row>22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1" id="{8D871B02-DF2E-4584-A024-ACB020F4BA27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60" id="{EA7586B8-3DCE-47E4-B8B2-334661CBC1CA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59" id="{C2597912-5FFD-47FB-B933-4BD139F06063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58" id="{CBBA155C-97B9-468A-B9A5-F8640B5E4833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57" id="{26609901-85AF-412E-AF68-1B0C7D23301B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56" id="{BF0DFFEF-ABEF-4DC9-B1AF-B0F4C0F21428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55" id="{4FFA829E-25DB-4C8E-9813-EEC29A82978E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54" id="{6B9311E8-7415-420F-815F-DB3B863EC229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53" id="{EF744203-394C-45C3-8F57-385A72E1FEF8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52" id="{3DD5A659-2A87-4796-888C-D1BF330D7C2E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51" id="{AC38B5D3-D016-4E94-8D06-F42D2956A19B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50" id="{7CB6D12C-0F7E-4DA2-98FD-651928A725FF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49" id="{A4A5BB9B-DDD6-4954-BE1B-17CDD9002C7E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48" id="{526CAED4-036A-46BB-AE64-F73446DFBD19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47" id="{C8C2FB04-2A10-4927-B153-944C919632CA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45" id="{EAD93A79-586F-44EE-8302-DA40F80FF49E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44" id="{30DA94A1-70C3-41EF-930B-C1834380BABB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42" id="{63E462BC-AF4F-464D-8C19-A4B610D98333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41" id="{BF24E611-94C2-42FD-8EE9-2A74468D71D5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40" id="{C4A562EE-56BA-4828-A246-AC49F1C825B0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38" id="{1606D094-5633-46C0-86BF-0F1BFC9549B9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37" id="{DDB42B5D-CA14-4C6A-8601-10534DAFF98F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36" id="{33D3D7AC-2356-4898-8806-A173D7C8531D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35" id="{C963FB1B-6FC1-4950-86E4-1C5E0D78B8B9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34" id="{B6E6B281-B2DD-49FF-8856-13DED963A809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33" id="{1FD80CA7-5064-4027-B084-3607B3F070F3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32" id="{3FE06D85-A2EF-4722-96FA-44DAFA6399A6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31" id="{DAA1115A-F4BD-4B85-A9EA-0C01CE35867A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30" id="{7E53C6E3-3AD6-43F0-BCEE-FDCEAE426F77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9" id="{17BA672B-34B3-4BCF-BDDB-BA37F1CF1688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28" id="{46EED982-423C-4F6E-AB82-5DE87B63BB0B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27" id="{26A2E1C0-E47C-4956-8C8A-15B20EBC0F34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26" id="{2DAA7226-F500-4AE8-A04B-49FEC851BFD0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25" id="{6485016D-9C07-4A1B-B0A4-9D92B07692FE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24" id="{4513F2CA-B2A2-4C06-A6C4-1D61DF828A9D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23" id="{F40781A0-8D11-47EF-96B4-FB4BC5160C6E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22" id="{23295203-E326-4DD1-BA66-DC99C5C50118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21" id="{2A67F9B7-1DBF-4AD1-8179-0826111CE302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20" id="{E5318A12-D67B-4BB9-8C42-9277D21AAD9B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9" id="{3F9BA930-48C2-4405-8B5E-B2F5E8CAF143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18" id="{63C243B5-D167-478B-9B0E-38A20DED1192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17" id="{4674D090-8D1F-49D0-83A2-A84CCFE07E4B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16" id="{DD91A22F-E966-46BC-AF0B-D6FD7D1C27CA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62" id="{B3B7596D-D301-43B2-9860-549102574447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63" id="{D99BF2E0-54DE-43F3-94F3-0931CF9CAA7A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5" id="{50C23A89-DA52-4401-83C5-AA3F49AF7291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3" id="{F7509AE8-EAB2-456A-AE31-23C5ED8B7D14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1795FA47-97C2-47C7-97B5-9F963E928C74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D1:AJ48"/>
  <sheetViews>
    <sheetView workbookViewId="0">
      <selection activeCell="E33" sqref="E33"/>
    </sheetView>
  </sheetViews>
  <sheetFormatPr defaultRowHeight="16.5" x14ac:dyDescent="0.3"/>
  <cols>
    <col min="1" max="3" width="3.625" customWidth="1"/>
    <col min="5" max="5" width="9" style="2"/>
    <col min="6" max="14" width="3.625" customWidth="1"/>
    <col min="15" max="15" width="21.375" bestFit="1" customWidth="1"/>
    <col min="18" max="18" width="3.625" customWidth="1"/>
    <col min="20" max="20" width="3.625" customWidth="1"/>
    <col min="22" max="22" width="3.625" customWidth="1"/>
    <col min="25" max="26" width="3.625" customWidth="1"/>
    <col min="30" max="30" width="3.625" customWidth="1"/>
    <col min="33" max="33" width="3.625" customWidth="1"/>
  </cols>
  <sheetData>
    <row r="1" spans="4:36" x14ac:dyDescent="0.3">
      <c r="O1" t="s">
        <v>44</v>
      </c>
      <c r="S1" s="2" t="s">
        <v>42</v>
      </c>
      <c r="T1" s="2"/>
      <c r="U1" s="2" t="s">
        <v>90</v>
      </c>
      <c r="W1" t="s">
        <v>91</v>
      </c>
      <c r="X1">
        <f>U2+U3</f>
        <v>0</v>
      </c>
      <c r="AI1" s="4"/>
      <c r="AJ1" s="4"/>
    </row>
    <row r="2" spans="4:36" x14ac:dyDescent="0.3">
      <c r="D2" s="14" t="s">
        <v>0</v>
      </c>
      <c r="E2" s="15" t="b">
        <f>IF(AC5=TRUE, TRUE, FALSE)</f>
        <v>0</v>
      </c>
      <c r="O2" s="1" t="s">
        <v>59</v>
      </c>
      <c r="S2" s="2" t="s">
        <v>53</v>
      </c>
      <c r="T2" s="2"/>
      <c r="U2" s="2">
        <f>SUMIF(Sheet1!$G$11:$G$18, S2,Sheet1!$H$11:$H$18)</f>
        <v>0</v>
      </c>
      <c r="W2" t="s">
        <v>92</v>
      </c>
      <c r="X2">
        <f>U5</f>
        <v>0</v>
      </c>
      <c r="AA2" s="8" t="s">
        <v>45</v>
      </c>
      <c r="AB2" s="9"/>
      <c r="AC2" t="b">
        <v>0</v>
      </c>
      <c r="AE2" s="9" t="s">
        <v>48</v>
      </c>
      <c r="AF2" t="b">
        <v>0</v>
      </c>
      <c r="AH2" s="8" t="s">
        <v>95</v>
      </c>
      <c r="AI2" s="8"/>
      <c r="AJ2" t="b">
        <v>0</v>
      </c>
    </row>
    <row r="3" spans="4:36" x14ac:dyDescent="0.3">
      <c r="D3" s="13" t="s">
        <v>1</v>
      </c>
      <c r="E3" s="15" t="b">
        <f>IF(AF5=TRUE,TRUE, FALSE)</f>
        <v>0</v>
      </c>
      <c r="O3" s="1" t="s">
        <v>60</v>
      </c>
      <c r="P3">
        <v>1</v>
      </c>
      <c r="Q3" t="b">
        <f>IF(COUNTIF(Sheet1!$D$11:$D$18,Sheet2!O3)&gt;=1,TRUE, FALSE)</f>
        <v>0</v>
      </c>
      <c r="S3" s="2" t="s">
        <v>87</v>
      </c>
      <c r="T3" s="2"/>
      <c r="U3" s="2">
        <f>SUMIF(Sheet1!$G$11:$G$18, S3,Sheet1!$H$11:$H$18)</f>
        <v>0</v>
      </c>
      <c r="AA3" s="8" t="s">
        <v>46</v>
      </c>
      <c r="AB3" s="9"/>
      <c r="AC3" t="b">
        <v>0</v>
      </c>
      <c r="AE3" s="9" t="s">
        <v>49</v>
      </c>
      <c r="AF3" t="b">
        <v>0</v>
      </c>
      <c r="AH3" s="8" t="s">
        <v>98</v>
      </c>
      <c r="AI3" s="8"/>
      <c r="AJ3" t="b">
        <v>0</v>
      </c>
    </row>
    <row r="4" spans="4:36" x14ac:dyDescent="0.3">
      <c r="D4" s="13" t="s">
        <v>2</v>
      </c>
      <c r="E4" s="15" t="b">
        <v>1</v>
      </c>
      <c r="O4" s="1" t="s">
        <v>61</v>
      </c>
      <c r="P4">
        <v>300</v>
      </c>
      <c r="Q4" t="b">
        <f>AND(   IF(COUNTIF(Sheet1!$D$11:$D$18,Sheet2!O4)&gt;=1,TRUE, FALSE), SUMIF(Sheet1!$D$11:$D$18,Sheet2!O4, Sheet1!$E$11:$E$18)&gt;=300  )</f>
        <v>0</v>
      </c>
      <c r="S4" s="2" t="s">
        <v>88</v>
      </c>
      <c r="T4" s="2"/>
      <c r="U4" s="2">
        <f>SUMIF(Sheet1!$G$11:$G$18, S4,Sheet1!$H$11:$H$18)</f>
        <v>500</v>
      </c>
      <c r="AA4" s="8" t="s">
        <v>47</v>
      </c>
      <c r="AB4" s="9"/>
      <c r="AC4" t="b">
        <v>0</v>
      </c>
      <c r="AE4" s="9" t="s">
        <v>50</v>
      </c>
      <c r="AF4" t="b">
        <v>0</v>
      </c>
      <c r="AH4" s="8" t="s">
        <v>97</v>
      </c>
      <c r="AI4" s="8"/>
      <c r="AJ4" t="b">
        <v>0</v>
      </c>
    </row>
    <row r="5" spans="4:36" x14ac:dyDescent="0.3">
      <c r="D5" s="13" t="s">
        <v>3</v>
      </c>
      <c r="E5" s="15" t="b">
        <f>IF(COUNTIF(Sheet1!$D$11:$D$18,"노유자시설")&gt;=1,TRUE,FALSE)</f>
        <v>0</v>
      </c>
      <c r="O5" s="1" t="s">
        <v>62</v>
      </c>
      <c r="P5">
        <v>300</v>
      </c>
      <c r="Q5" t="b">
        <f>AND(   IF(COUNTIF(Sheet1!$D$11:$D$18,Sheet2!O5)&gt;=1,TRUE, FALSE), SUMIF(Sheet1!$D$11:$D$18,Sheet2!O5, Sheet1!$E$11:$E$18)&gt;=300  )</f>
        <v>0</v>
      </c>
      <c r="S5" s="2" t="s">
        <v>89</v>
      </c>
      <c r="T5" s="2"/>
      <c r="U5" s="2">
        <f>SUMIF(Sheet1!$G$11:$G$18, S5,Sheet1!$H$11:$H$18)</f>
        <v>0</v>
      </c>
      <c r="AA5" s="8" t="s">
        <v>51</v>
      </c>
      <c r="AB5" s="9"/>
      <c r="AC5" t="b">
        <v>0</v>
      </c>
      <c r="AE5" s="9" t="s">
        <v>93</v>
      </c>
      <c r="AF5" t="b">
        <v>0</v>
      </c>
      <c r="AH5" s="8" t="s">
        <v>99</v>
      </c>
      <c r="AI5" s="8"/>
      <c r="AJ5" t="b">
        <v>0</v>
      </c>
    </row>
    <row r="6" spans="4:36" x14ac:dyDescent="0.3">
      <c r="D6" s="13" t="s">
        <v>4</v>
      </c>
      <c r="E6" s="15" t="b">
        <f>IF(COUNTIF(Sheet1!$D$11:$D$18,"운동시설")&gt;=1,TRUE,FALSE)</f>
        <v>0</v>
      </c>
      <c r="O6" s="1" t="s">
        <v>63</v>
      </c>
      <c r="P6">
        <v>500</v>
      </c>
      <c r="Q6" t="b">
        <f>AND(   IF(COUNTIF(Sheet1!$D$11:$D$18,Sheet2!O6)&gt;=1,TRUE, FALSE), SUMIF(Sheet1!$D$11:$D$18,Sheet2!O6, Sheet1!$E$11:$E$18)&gt;=500  )</f>
        <v>0</v>
      </c>
      <c r="AA6" s="8" t="s">
        <v>52</v>
      </c>
      <c r="AB6" s="9"/>
      <c r="AC6" t="b">
        <v>0</v>
      </c>
      <c r="AE6" s="8" t="s">
        <v>490</v>
      </c>
      <c r="AF6" t="b">
        <v>0</v>
      </c>
      <c r="AH6" s="8" t="s">
        <v>100</v>
      </c>
      <c r="AI6" s="8"/>
      <c r="AJ6" t="b">
        <v>0</v>
      </c>
    </row>
    <row r="7" spans="4:36" x14ac:dyDescent="0.3">
      <c r="D7" s="13" t="s">
        <v>5</v>
      </c>
      <c r="E7" s="15" t="b">
        <f>IF(COUNTIF(Sheet1!$D$11:$D$18,"판매시설")&gt;=1,TRUE,FALSE)</f>
        <v>0</v>
      </c>
      <c r="O7" s="1" t="s">
        <v>64</v>
      </c>
      <c r="P7">
        <v>500</v>
      </c>
      <c r="Q7" t="b">
        <f>AND(   IF(COUNTIF(Sheet1!$D$11:$D$18,Sheet2!O7)&gt;=1,TRUE, FALSE), SUMIF(Sheet1!$D$11:$D$18,Sheet2!O7, Sheet1!$E$11:$E$18)&gt;=500  )</f>
        <v>0</v>
      </c>
      <c r="AA7" s="8" t="s">
        <v>94</v>
      </c>
      <c r="AB7" s="9"/>
      <c r="AC7" t="b">
        <v>0</v>
      </c>
      <c r="AH7" s="8" t="s">
        <v>101</v>
      </c>
      <c r="AI7" s="8"/>
      <c r="AJ7" t="b">
        <v>0</v>
      </c>
    </row>
    <row r="8" spans="4:36" x14ac:dyDescent="0.3">
      <c r="D8" s="13" t="s">
        <v>6</v>
      </c>
      <c r="E8" s="15" t="b">
        <f>IF(COUNTIF(Sheet1!$D$11:$D$18,"공장")&gt;=1,TRUE,FALSE)</f>
        <v>0</v>
      </c>
      <c r="O8" s="1" t="s">
        <v>65</v>
      </c>
      <c r="P8">
        <v>1000</v>
      </c>
      <c r="Q8" t="b">
        <f>AND(   IF(COUNTIF(Sheet1!$D$11:$D$18,Sheet2!O8)&gt;=1,TRUE, FALSE), SUMIF(Sheet1!$D$11:$D$18,Sheet2!O8, Sheet1!$E$11:$E$18)&gt;=1000  )</f>
        <v>0</v>
      </c>
      <c r="AA8" s="8" t="s">
        <v>96</v>
      </c>
      <c r="AB8" s="8"/>
      <c r="AC8" t="b">
        <v>0</v>
      </c>
    </row>
    <row r="9" spans="4:36" x14ac:dyDescent="0.3">
      <c r="D9" s="13" t="s">
        <v>7</v>
      </c>
      <c r="E9" s="15" t="b">
        <f>IF(OR(X1&gt;=1500, AF2=TRUE),TRUE, FALSE)</f>
        <v>0</v>
      </c>
      <c r="O9" s="1" t="s">
        <v>66</v>
      </c>
      <c r="AA9" s="8" t="s">
        <v>102</v>
      </c>
      <c r="AB9" s="8"/>
      <c r="AC9" t="b">
        <v>0</v>
      </c>
    </row>
    <row r="10" spans="4:36" x14ac:dyDescent="0.3">
      <c r="D10" s="13" t="s">
        <v>8</v>
      </c>
      <c r="E10" s="15" t="b">
        <f>IF(COUNTIF(Sheet1!$D$11:$D$18,O22)&gt;=1,TRUE,FALSE)</f>
        <v>0</v>
      </c>
      <c r="O10" s="1" t="s">
        <v>67</v>
      </c>
      <c r="P10">
        <v>1</v>
      </c>
      <c r="Q10" t="b">
        <f>IF(COUNTIF(Sheet1!$D$11:$D$18,Sheet2!O10)&gt;=1,TRUE, FALSE)</f>
        <v>0</v>
      </c>
      <c r="AA10" s="8" t="s">
        <v>465</v>
      </c>
      <c r="AB10" s="8"/>
      <c r="AC10" t="b">
        <v>0</v>
      </c>
    </row>
    <row r="11" spans="4:36" x14ac:dyDescent="0.3">
      <c r="D11" s="13" t="s">
        <v>9</v>
      </c>
      <c r="E11" s="15" t="b">
        <f>IF(X2&gt;=1500,TRUE, FALSE)</f>
        <v>0</v>
      </c>
      <c r="O11" s="1" t="s">
        <v>68</v>
      </c>
      <c r="P11">
        <v>1</v>
      </c>
      <c r="Q11" t="b">
        <f>IF(COUNTIF(Sheet1!$D$11:$D$18,Sheet2!O11)&gt;=1,TRUE, FALSE)</f>
        <v>0</v>
      </c>
      <c r="AA11" s="8" t="s">
        <v>485</v>
      </c>
      <c r="AB11" s="8"/>
      <c r="AC11" t="b">
        <v>0</v>
      </c>
    </row>
    <row r="12" spans="4:36" x14ac:dyDescent="0.3">
      <c r="D12" s="13" t="s">
        <v>10</v>
      </c>
      <c r="E12" s="15" t="b">
        <f>IF(AC7=TRUE, TRUE, FALSE)</f>
        <v>0</v>
      </c>
      <c r="O12" s="1" t="s">
        <v>69</v>
      </c>
      <c r="P12">
        <v>1</v>
      </c>
      <c r="Q12" t="b">
        <f>IF(COUNTIF(Sheet1!$D$11:$D$18,Sheet2!O12)&gt;=1,TRUE, FALSE)</f>
        <v>0</v>
      </c>
      <c r="AA12" s="8" t="s">
        <v>486</v>
      </c>
      <c r="AB12" s="8"/>
      <c r="AC12" t="b">
        <v>0</v>
      </c>
    </row>
    <row r="13" spans="4:36" x14ac:dyDescent="0.3">
      <c r="D13" s="13" t="s">
        <v>11</v>
      </c>
      <c r="E13" s="15" t="b">
        <f>IF(OR(SUM($U$2:$U$5)&gt;=5000, AC12=TRUE),TRUE,FALSE)</f>
        <v>0</v>
      </c>
      <c r="O13" s="1" t="s">
        <v>70</v>
      </c>
      <c r="P13">
        <v>1</v>
      </c>
      <c r="Q13" t="b">
        <f>IF(COUNTIF(Sheet1!$D$11:$D$18,Sheet2!O13)&gt;=1,TRUE, FALSE)</f>
        <v>0</v>
      </c>
      <c r="AA13" s="8" t="s">
        <v>487</v>
      </c>
      <c r="AB13" s="8"/>
      <c r="AC13" t="b">
        <v>0</v>
      </c>
    </row>
    <row r="14" spans="4:36" x14ac:dyDescent="0.3">
      <c r="D14" s="13" t="s">
        <v>12</v>
      </c>
      <c r="E14" s="15" t="b">
        <f>IF(OR( AC7=TRUE, AF3=TRUE, AJ2=TRUE), TRUE, FALSE)</f>
        <v>0</v>
      </c>
      <c r="O14" s="1" t="s">
        <v>71</v>
      </c>
      <c r="AA14" s="8" t="s">
        <v>497</v>
      </c>
      <c r="AB14" s="8"/>
      <c r="AC14" t="b">
        <v>0</v>
      </c>
    </row>
    <row r="15" spans="4:36" x14ac:dyDescent="0.3">
      <c r="D15" s="16" t="s">
        <v>13</v>
      </c>
      <c r="E15" s="15" t="b">
        <f>IF(SUM($U$2:$U$5)&gt;=5000,TRUE,FALSE)</f>
        <v>0</v>
      </c>
      <c r="O15" s="1" t="s">
        <v>72</v>
      </c>
      <c r="P15">
        <v>1</v>
      </c>
      <c r="Q15" t="b">
        <f>IF(COUNTIF(Sheet1!$D$11:$D$18,Sheet2!O15)&gt;=1,TRUE, FALSE)</f>
        <v>0</v>
      </c>
    </row>
    <row r="16" spans="4:36" x14ac:dyDescent="0.3">
      <c r="D16" s="16" t="s">
        <v>14</v>
      </c>
      <c r="E16" s="2" t="b">
        <f>IF(AC11=TRUE, TRUE, FALSE)</f>
        <v>0</v>
      </c>
      <c r="O16" s="1" t="s">
        <v>73</v>
      </c>
      <c r="P16">
        <v>1</v>
      </c>
      <c r="Q16" t="b">
        <f>IF(COUNTIF(Sheet1!$D$11:$D$18,Sheet2!O16)&gt;=1,TRUE, FALSE)</f>
        <v>0</v>
      </c>
    </row>
    <row r="17" spans="4:17" x14ac:dyDescent="0.3">
      <c r="D17" s="13" t="s">
        <v>15</v>
      </c>
      <c r="E17" s="15" t="b">
        <f>IF(COUNTIF(Sheet1!$D$11:$D$18, O10)&gt;=1,TRUE,FALSE)</f>
        <v>0</v>
      </c>
      <c r="O17" s="1" t="s">
        <v>74</v>
      </c>
      <c r="Q17" t="b">
        <f>IF(COUNTIF(Sheet1!$D$11:$D$18,Sheet2!O17)&gt;=1,TRUE, FALSE)</f>
        <v>0</v>
      </c>
    </row>
    <row r="18" spans="4:17" x14ac:dyDescent="0.3">
      <c r="D18" s="13" t="s">
        <v>16</v>
      </c>
      <c r="E18" s="15" t="b">
        <v>1</v>
      </c>
      <c r="O18" s="1" t="s">
        <v>75</v>
      </c>
      <c r="P18">
        <v>1</v>
      </c>
      <c r="Q18" t="b">
        <f>IF(COUNTIF(Sheet1!$D$11:$D$18,Sheet2!O18)&gt;=1,TRUE, FALSE)</f>
        <v>0</v>
      </c>
    </row>
    <row r="19" spans="4:17" x14ac:dyDescent="0.3">
      <c r="D19" s="13" t="s">
        <v>17</v>
      </c>
      <c r="E19" s="15" t="b">
        <f>IF(COUNTIF(Sheet1!$D$11:$D$18, O20)&gt;=1,TRUE,FALSE)</f>
        <v>0</v>
      </c>
      <c r="O19" s="1" t="s">
        <v>76</v>
      </c>
    </row>
    <row r="20" spans="4:17" x14ac:dyDescent="0.3">
      <c r="D20" s="13" t="s">
        <v>18</v>
      </c>
      <c r="E20" s="15" t="b">
        <f>IF(COUNTIF(Sheet1!$D$11:$D$18, O23)&gt;=1,TRUE,FALSE)</f>
        <v>0</v>
      </c>
      <c r="O20" s="1" t="s">
        <v>77</v>
      </c>
    </row>
    <row r="21" spans="4:17" x14ac:dyDescent="0.3">
      <c r="D21" s="13" t="s">
        <v>19</v>
      </c>
      <c r="E21" s="15" t="b">
        <v>1</v>
      </c>
      <c r="O21" s="1" t="s">
        <v>78</v>
      </c>
      <c r="P21">
        <v>1</v>
      </c>
      <c r="Q21" t="b">
        <f>IF(COUNTIF(Sheet1!$D$11:$D$18,Sheet2!O21)&gt;=1,TRUE, FALSE)</f>
        <v>0</v>
      </c>
    </row>
    <row r="22" spans="4:17" x14ac:dyDescent="0.3">
      <c r="D22" s="13" t="s">
        <v>20</v>
      </c>
      <c r="E22" s="15" t="b">
        <f>IF(COUNTIF(Sheet1!$D$11:$D$18,  O21)&gt;=1,TRUE,FALSE)</f>
        <v>0</v>
      </c>
      <c r="O22" s="1" t="s">
        <v>79</v>
      </c>
    </row>
    <row r="23" spans="4:17" x14ac:dyDescent="0.3">
      <c r="D23" s="13" t="s">
        <v>21</v>
      </c>
      <c r="E23" s="15" t="b">
        <f>IF(AJ6=TRUE, TRUE, FALSE)</f>
        <v>0</v>
      </c>
      <c r="O23" s="1" t="s">
        <v>80</v>
      </c>
    </row>
    <row r="24" spans="4:17" x14ac:dyDescent="0.3">
      <c r="D24" s="13" t="s">
        <v>22</v>
      </c>
      <c r="E24" s="15" t="b">
        <f>IF(  SUM(Sheet1!$E$11:$E$18)&gt;=150, TRUE, FALSE)</f>
        <v>0</v>
      </c>
      <c r="O24" s="1" t="s">
        <v>81</v>
      </c>
      <c r="P24">
        <v>1</v>
      </c>
      <c r="Q24" t="b">
        <f>IF(COUNTIF(Sheet1!$D$11:$D$18,Sheet2!O24)&gt;=1,TRUE, FALSE)</f>
        <v>0</v>
      </c>
    </row>
    <row r="25" spans="4:17" x14ac:dyDescent="0.3">
      <c r="D25" s="13" t="s">
        <v>23</v>
      </c>
      <c r="E25" s="15" t="b">
        <v>1</v>
      </c>
      <c r="O25" s="1" t="s">
        <v>82</v>
      </c>
      <c r="P25">
        <v>1</v>
      </c>
      <c r="Q25" t="b">
        <f>IF(COUNTIF(Sheet1!$D$11:$D$18,Sheet2!O25)&gt;=1,TRUE, FALSE)</f>
        <v>0</v>
      </c>
    </row>
    <row r="26" spans="4:17" x14ac:dyDescent="0.3">
      <c r="D26" s="13" t="s">
        <v>24</v>
      </c>
      <c r="E26" s="15" t="b">
        <f>IF(AC10=TRUE, TRUE, FALSE)</f>
        <v>0</v>
      </c>
      <c r="O26" s="1" t="s">
        <v>83</v>
      </c>
    </row>
    <row r="27" spans="4:17" x14ac:dyDescent="0.3">
      <c r="D27" s="13" t="s">
        <v>25</v>
      </c>
      <c r="E27" s="15" t="b">
        <f>IF(COUNTIF($Q$2:$Q$29,TRUE)&gt;=1,TRUE,FALSE)</f>
        <v>0</v>
      </c>
      <c r="O27" s="1" t="s">
        <v>84</v>
      </c>
      <c r="Q27" t="b">
        <f>IF(COUNTIF(Sheet1!$D$11:$D$18,Sheet2!O27)&gt;=1,TRUE, FALSE)</f>
        <v>0</v>
      </c>
    </row>
    <row r="28" spans="4:17" x14ac:dyDescent="0.3">
      <c r="D28" s="13" t="s">
        <v>467</v>
      </c>
      <c r="E28" s="15" t="b">
        <f>IF(AJ7=TRUE, TRUE, FALSE)</f>
        <v>0</v>
      </c>
      <c r="O28" s="1" t="s">
        <v>85</v>
      </c>
      <c r="Q28" t="b">
        <f>IF(COUNTIF(Sheet1!$D$11:$D$18,Sheet2!O28)&gt;=1,TRUE, FALSE)</f>
        <v>0</v>
      </c>
    </row>
    <row r="29" spans="4:17" x14ac:dyDescent="0.3">
      <c r="D29" s="13" t="s">
        <v>26</v>
      </c>
      <c r="E29" s="15" t="b">
        <v>1</v>
      </c>
      <c r="O29" s="1" t="s">
        <v>86</v>
      </c>
      <c r="Q29" t="b">
        <f>IF(COUNTIF(Sheet1!$D$11:$D$18,Sheet2!O29)&gt;=1,TRUE, FALSE)</f>
        <v>0</v>
      </c>
    </row>
    <row r="30" spans="4:17" x14ac:dyDescent="0.3">
      <c r="D30" s="13" t="s">
        <v>27</v>
      </c>
      <c r="E30" s="15" t="b">
        <v>1</v>
      </c>
    </row>
    <row r="31" spans="4:17" x14ac:dyDescent="0.3">
      <c r="D31" s="13" t="s">
        <v>28</v>
      </c>
      <c r="E31" s="15" t="b">
        <v>1</v>
      </c>
    </row>
    <row r="32" spans="4:17" x14ac:dyDescent="0.3">
      <c r="D32" s="13" t="s">
        <v>29</v>
      </c>
      <c r="E32" s="15" t="b">
        <f>OR((IF(SUM(Sheet1!$E$11:$E$17)&gt;=400,TRUE,FALSE)),(IF(SUM(Sheet1!$E$17:$E$18)&gt;=150,TRUE,FALSE)))</f>
        <v>0</v>
      </c>
    </row>
    <row r="33" spans="4:5" x14ac:dyDescent="0.3">
      <c r="D33" s="13" t="s">
        <v>30</v>
      </c>
      <c r="E33" s="15" t="b">
        <f>IF(OR(AC8=TRUE,Q17=TRUE,Q11=TRUE), TRUE, FALSE)</f>
        <v>0</v>
      </c>
    </row>
    <row r="34" spans="4:5" x14ac:dyDescent="0.3">
      <c r="D34" s="13" t="s">
        <v>31</v>
      </c>
      <c r="E34" s="15" t="b">
        <f>IF(SUM(Sheet1!$E$11:$E$18)&gt;=500,TRUE,FALSE)</f>
        <v>0</v>
      </c>
    </row>
    <row r="35" spans="4:5" x14ac:dyDescent="0.3">
      <c r="D35" s="13" t="s">
        <v>32</v>
      </c>
      <c r="E35" s="15" t="b">
        <f>IF(AJ7=TRUE, TRUE, FALSE)</f>
        <v>0</v>
      </c>
    </row>
    <row r="36" spans="4:5" x14ac:dyDescent="0.3">
      <c r="D36" s="13" t="s">
        <v>33</v>
      </c>
      <c r="E36" s="15" t="b">
        <f>IF(AC2=TRUE, TRUE, FALSE)</f>
        <v>0</v>
      </c>
    </row>
    <row r="37" spans="4:5" x14ac:dyDescent="0.3">
      <c r="D37" s="13" t="s">
        <v>34</v>
      </c>
      <c r="E37" s="15" t="b">
        <f>IF(AJ2=TRUE, TRUE, FALSE)</f>
        <v>0</v>
      </c>
    </row>
    <row r="38" spans="4:5" x14ac:dyDescent="0.3">
      <c r="D38" s="13" t="s">
        <v>35</v>
      </c>
      <c r="E38" s="15" t="b">
        <f>OR(IF(COUNTIF(Sheet1!$D$11:$D$18,O12)&gt;=1,TRUE,FALSE),IF(COUNTIF(Sheet1!$D$11:$D$18,O20)&gt;=1,TRUE,FALSE))</f>
        <v>0</v>
      </c>
    </row>
    <row r="39" spans="4:5" x14ac:dyDescent="0.3">
      <c r="D39" s="13" t="s">
        <v>496</v>
      </c>
      <c r="E39" s="2" t="b">
        <f>IF(AF6=TRUE, TRUE, FALSE)</f>
        <v>0</v>
      </c>
    </row>
    <row r="40" spans="4:5" x14ac:dyDescent="0.3">
      <c r="D40" s="13" t="s">
        <v>36</v>
      </c>
      <c r="E40" s="15" t="b">
        <f>IF(  AC9=TRUE, TRUE, FALSE)</f>
        <v>0</v>
      </c>
    </row>
    <row r="41" spans="4:5" x14ac:dyDescent="0.3">
      <c r="D41" s="13" t="s">
        <v>37</v>
      </c>
      <c r="E41" s="15" t="b">
        <f>IF(AC14=TRUE, TRUE, FALSE)</f>
        <v>0</v>
      </c>
    </row>
    <row r="42" spans="4:5" x14ac:dyDescent="0.3">
      <c r="D42" s="13" t="s">
        <v>38</v>
      </c>
      <c r="E42" s="15" t="b">
        <f>IF(COUNTIF(Sheet1!$D$11:$D$18,O20)&gt;=1,TRUE,FALSE)</f>
        <v>0</v>
      </c>
    </row>
    <row r="43" spans="4:5" x14ac:dyDescent="0.3">
      <c r="D43" s="13" t="s">
        <v>39</v>
      </c>
      <c r="E43" s="15" t="b">
        <f>IF(COUNTIF(Sheet1!$D$11:$D$18,O18)&gt;=1,TRUE,FALSE)</f>
        <v>0</v>
      </c>
    </row>
    <row r="44" spans="4:5" x14ac:dyDescent="0.3">
      <c r="D44" s="13" t="s">
        <v>40</v>
      </c>
      <c r="E44" s="2" t="b">
        <f>IF(AC13=TRUE, TRUE, FALSE)</f>
        <v>0</v>
      </c>
    </row>
    <row r="45" spans="4:5" x14ac:dyDescent="0.3">
      <c r="D45" s="13" t="s">
        <v>503</v>
      </c>
      <c r="E45" s="2" t="b">
        <v>0</v>
      </c>
    </row>
    <row r="46" spans="4:5" x14ac:dyDescent="0.3">
      <c r="D46" s="47" t="s">
        <v>502</v>
      </c>
      <c r="E46" s="2" t="b">
        <f>IF(AC4=TRUE, TRUE, FALSE)</f>
        <v>0</v>
      </c>
    </row>
    <row r="47" spans="4:5" x14ac:dyDescent="0.3">
      <c r="D47" s="47" t="s">
        <v>518</v>
      </c>
      <c r="E47" s="2" t="b">
        <f>IF( OR(  Q27=TRUE, Q29=TRUE), TRUE, FALSE)</f>
        <v>0</v>
      </c>
    </row>
    <row r="48" spans="4:5" x14ac:dyDescent="0.3">
      <c r="D48" s="47" t="s">
        <v>531</v>
      </c>
      <c r="E48" s="2" t="b">
        <f>IF(Q28=TRUE, TRUE, FALSE)</f>
        <v>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U22"/>
  <sheetViews>
    <sheetView showGridLines="0" zoomScale="115" zoomScaleNormal="115" workbookViewId="0">
      <selection activeCell="J23" sqref="J23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1" ht="37.5" customHeight="1" x14ac:dyDescent="0.3">
      <c r="A1" s="19" t="s">
        <v>362</v>
      </c>
      <c r="B1" s="3"/>
      <c r="C1" s="20" t="s">
        <v>478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1" ht="8.25" customHeight="1" x14ac:dyDescent="0.3"/>
    <row r="3" spans="1:21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1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1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1" ht="30" customHeight="1" x14ac:dyDescent="0.3">
      <c r="C6" s="36" t="s">
        <v>519</v>
      </c>
      <c r="D6" s="36" t="s">
        <v>525</v>
      </c>
    </row>
    <row r="8" spans="1:21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1" t="s">
        <v>267</v>
      </c>
    </row>
    <row r="9" spans="1:21" ht="16.5" customHeight="1" x14ac:dyDescent="0.3">
      <c r="C9" s="22" t="s">
        <v>112</v>
      </c>
      <c r="D9" s="66" t="s">
        <v>113</v>
      </c>
      <c r="E9" s="67"/>
      <c r="F9" s="67"/>
      <c r="G9" s="67"/>
      <c r="H9" s="67"/>
      <c r="I9" s="67"/>
      <c r="J9" s="67"/>
      <c r="K9" s="67"/>
      <c r="M9" s="59" t="s">
        <v>114</v>
      </c>
      <c r="N9" s="59"/>
      <c r="O9" s="59"/>
      <c r="P9" s="59"/>
      <c r="Q9" s="59"/>
      <c r="R9" s="59"/>
      <c r="S9" s="59"/>
      <c r="T9" s="59"/>
      <c r="U9" s="59"/>
    </row>
    <row r="10" spans="1:21" ht="75.75" customHeight="1" x14ac:dyDescent="0.3">
      <c r="C10" s="23" t="s">
        <v>111</v>
      </c>
      <c r="D10" s="64" t="s">
        <v>375</v>
      </c>
      <c r="E10" s="65"/>
      <c r="F10" s="65"/>
      <c r="G10" s="65"/>
      <c r="H10" s="65"/>
      <c r="I10" s="65"/>
      <c r="J10" s="65"/>
      <c r="K10" s="65"/>
      <c r="M10" s="60"/>
      <c r="N10" s="60"/>
      <c r="O10" s="60"/>
      <c r="P10" s="60"/>
      <c r="Q10" s="60"/>
      <c r="R10" s="60"/>
      <c r="S10" s="60"/>
      <c r="T10" s="60"/>
      <c r="U10" s="60"/>
    </row>
    <row r="13" spans="1:21" x14ac:dyDescent="0.3">
      <c r="C13" s="21" t="s">
        <v>134</v>
      </c>
    </row>
    <row r="14" spans="1:21" x14ac:dyDescent="0.3">
      <c r="C14" s="61" t="s">
        <v>374</v>
      </c>
      <c r="D14" s="62"/>
      <c r="E14" s="62" t="s">
        <v>137</v>
      </c>
      <c r="F14" s="62"/>
      <c r="G14" s="62"/>
      <c r="H14" s="62"/>
      <c r="I14" s="62"/>
      <c r="J14" s="62"/>
      <c r="K14" s="63"/>
    </row>
    <row r="15" spans="1:21" ht="67.5" customHeight="1" x14ac:dyDescent="0.3">
      <c r="C15" s="54" t="s">
        <v>147</v>
      </c>
      <c r="D15" s="55"/>
      <c r="E15" s="56" t="s">
        <v>479</v>
      </c>
      <c r="F15" s="57"/>
      <c r="G15" s="57"/>
      <c r="H15" s="57"/>
      <c r="I15" s="57"/>
      <c r="J15" s="57"/>
      <c r="K15" s="58"/>
    </row>
    <row r="16" spans="1:21" ht="67.5" customHeight="1" x14ac:dyDescent="0.3">
      <c r="C16" s="54" t="s">
        <v>148</v>
      </c>
      <c r="D16" s="55"/>
      <c r="E16" s="56" t="s">
        <v>480</v>
      </c>
      <c r="F16" s="57"/>
      <c r="G16" s="57"/>
      <c r="H16" s="57"/>
      <c r="I16" s="57"/>
      <c r="J16" s="57"/>
      <c r="K16" s="58"/>
    </row>
    <row r="17" spans="3:8" x14ac:dyDescent="0.3">
      <c r="C17" s="6"/>
      <c r="G17" s="11"/>
      <c r="H17" s="11"/>
    </row>
    <row r="22" spans="3:8" x14ac:dyDescent="0.3">
      <c r="C22" s="6"/>
      <c r="D22" s="6"/>
      <c r="E22" s="6"/>
      <c r="F22" s="6"/>
    </row>
  </sheetData>
  <sheetProtection selectLockedCells="1" selectUnlockedCells="1"/>
  <mergeCells count="9">
    <mergeCell ref="C15:D15"/>
    <mergeCell ref="E15:K15"/>
    <mergeCell ref="C16:D16"/>
    <mergeCell ref="E16:K16"/>
    <mergeCell ref="M9:U10"/>
    <mergeCell ref="C14:D14"/>
    <mergeCell ref="E14:K14"/>
    <mergeCell ref="D10:K10"/>
    <mergeCell ref="D9:K9"/>
  </mergeCells>
  <phoneticPr fontId="1" type="noConversion"/>
  <dataValidations disablePrompts="1" count="2">
    <dataValidation type="list" allowBlank="1" showInputMessage="1" showErrorMessage="1" sqref="G11 Q8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0437DAD7-5EA2-4263-AD11-2AEAD89B49D5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96DB0CB1-E967-4316-BFA0-78AFEAE92923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87049317-0DC9-455D-97BE-F852B027D5A9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7D61E464-1495-46F0-9311-5EC7F8DD6F13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23CF3CD8-4B99-4A49-8CD5-92E65D8D7911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16A4044D-29BC-47C8-9ECD-8C63035A147B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BDCB5C38-E826-414E-A52E-BCD511908E81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DCDE25AD-D58C-460D-9332-051B019E9068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E233C51F-FA38-45A7-A656-0A1B45434295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3D7465E4-C37B-41FA-BE92-A9B6D393F8E3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A70A47F9-A3A1-4BC2-AFD4-D6DB5237E4F0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BC24DE01-E3B8-4CEC-971F-23538CE27CBB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1051A4A5-83D7-4B8F-AF3E-E1FDD4000D4C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727F682A-0DD9-47C8-B045-61D0FD297540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147C92AF-4385-46A4-A75B-132B0E888A2F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2063D6DC-F577-46AD-A174-ED008BB728FE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4B64ACD8-6ECE-4BBF-BD80-D69988B4A315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8CF38CDC-D136-4AA4-9F1B-1F4F792151BF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2000D9C6-3628-4500-A234-F478B9890B31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C85FF933-A258-4C69-9FF7-EDE69268E01D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626E6AE0-2630-4A41-81B2-4E41D1EA416A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24E24A88-0F51-404F-8AB8-48883BA537EC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778EEA2E-4B9C-4B68-BE2E-BCCE8FAE025F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CF34F17A-D313-4B2C-A5B4-1BEBFD35AC4B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A9F6610D-55F7-4130-BD7A-13EFB5A2CF9F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CA361676-A15B-475F-BA43-B7B410AE69B3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971D66DA-E3BC-48B4-9B6B-18DD22FA45D2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10287E4E-C965-4BD3-847E-563D4626BD68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D3CE2489-060C-4ADE-8BF0-B68F9CAB8191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965B36F0-A3A9-4DD2-B2B5-6AA763A5FFFC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F9626BE3-097F-48AC-8020-32A6F2D282EA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9291C7AA-D290-47DC-9E3C-CCDE98FF1630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0D1F6D76-4108-43B6-A2F4-80932921E1F3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7675D8D0-966F-4648-B83D-E95413145D78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A2766B49-A916-4D22-94AC-5CC5D6D708B9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04BEF364-A8B4-4918-B368-93190D36549A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CAD89ED0-4171-437E-9C2F-439FF03882F6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709CAE9A-1006-45A4-B220-4A75714D57B1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64E3BD09-5D8F-4EC6-8C5B-3C07733DCEA2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7A35A0D9-8C36-4668-A312-27DF7F35D8A1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98121AE5-D2C9-4896-A975-7C8F6C008359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4560AF3C-3B5C-4E42-8452-AE36BA21D2FB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C4D581EF-F053-4694-A30F-750FDFA2C0C3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64" id="{EDB6957B-F2B2-4038-807A-7C5DAB34EA8D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65" id="{45B672A2-58E9-4539-9BC6-50FF91892E30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58E3152B-22CF-44A0-8353-B57EB4ED8492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CD3368A8-62DE-46AF-A5C8-FC23B3A3CF24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A8C8F934-9D48-4577-8A2D-189D11A5BE1E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</v>
      </c>
      <c r="B1" s="3"/>
      <c r="C1" s="20" t="s">
        <v>363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</row>
    <row r="9" spans="1:20" ht="16.5" customHeight="1" x14ac:dyDescent="0.3">
      <c r="C9" s="33" t="s">
        <v>112</v>
      </c>
      <c r="D9" s="66" t="s">
        <v>113</v>
      </c>
      <c r="E9" s="67"/>
      <c r="F9" s="67"/>
      <c r="G9" s="67"/>
      <c r="H9" s="67"/>
      <c r="I9" s="67"/>
      <c r="J9" s="67"/>
      <c r="K9" s="67"/>
    </row>
    <row r="10" spans="1:20" ht="75.75" customHeight="1" x14ac:dyDescent="0.3">
      <c r="C10" s="42" t="s">
        <v>489</v>
      </c>
      <c r="D10" s="64" t="s">
        <v>366</v>
      </c>
      <c r="E10" s="65"/>
      <c r="F10" s="65"/>
      <c r="G10" s="65"/>
      <c r="H10" s="65"/>
      <c r="I10" s="65"/>
      <c r="J10" s="65"/>
      <c r="K10" s="65"/>
    </row>
    <row r="13" spans="1:20" x14ac:dyDescent="0.3">
      <c r="C13" s="21" t="s">
        <v>134</v>
      </c>
    </row>
    <row r="14" spans="1:20" x14ac:dyDescent="0.3">
      <c r="C14" s="61" t="s">
        <v>136</v>
      </c>
      <c r="D14" s="62"/>
      <c r="E14" s="62" t="s">
        <v>137</v>
      </c>
      <c r="F14" s="62"/>
      <c r="G14" s="62"/>
      <c r="H14" s="62"/>
      <c r="I14" s="62"/>
      <c r="J14" s="62"/>
      <c r="K14" s="63"/>
    </row>
    <row r="15" spans="1:20" ht="30" customHeight="1" x14ac:dyDescent="0.3">
      <c r="C15" s="54" t="s">
        <v>364</v>
      </c>
      <c r="D15" s="55"/>
      <c r="E15" s="56" t="s">
        <v>365</v>
      </c>
      <c r="F15" s="57"/>
      <c r="G15" s="57"/>
      <c r="H15" s="57"/>
      <c r="I15" s="57"/>
      <c r="J15" s="57"/>
      <c r="K15" s="58"/>
    </row>
    <row r="16" spans="1:20" x14ac:dyDescent="0.3">
      <c r="C16" s="6"/>
      <c r="G16" s="11"/>
      <c r="H16" s="11"/>
    </row>
    <row r="21" spans="3:6" x14ac:dyDescent="0.3">
      <c r="C21" s="6"/>
      <c r="D21" s="6"/>
      <c r="E21" s="6"/>
      <c r="F21" s="6"/>
    </row>
  </sheetData>
  <sheetProtection selectLockedCells="1" selectUnlockedCells="1"/>
  <mergeCells count="6">
    <mergeCell ref="D9:K9"/>
    <mergeCell ref="D10:K10"/>
    <mergeCell ref="C14:D14"/>
    <mergeCell ref="E14:K14"/>
    <mergeCell ref="C15:D15"/>
    <mergeCell ref="E15:K15"/>
  </mergeCells>
  <phoneticPr fontId="1" type="noConversion"/>
  <dataValidations disablePrompts="1" count="2">
    <dataValidation type="list" allowBlank="1" showInputMessage="1" showErrorMessage="1" sqref="D11 N8">
      <formula1>용도</formula1>
    </dataValidation>
    <dataValidation type="list" allowBlank="1" showInputMessage="1" showErrorMessage="1" sqref="G11 Q8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0" id="{BA4A01AB-7CC3-4D25-89F1-75DCC3852593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9" id="{4FFB20D5-B629-4359-A633-665A659CBD00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8" id="{785EEA9A-21CF-41B6-AE8D-3A6BFC8995CA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7" id="{30FE2F59-0C89-4BDA-9960-8E7C6399DCA1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6" id="{783904CC-F5AF-497B-9061-4EBABCC4C07C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5" id="{1E04DD91-5E17-4986-A3B1-E36816A9606D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4" id="{4D85287B-383A-4533-B2AE-F74C4B05252B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3" id="{97C6B514-94C2-49DF-966D-0F610A6C606B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2" id="{4A1EC951-4ABD-4B20-A295-403F93D4A4F2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1" id="{8BD1BC50-3353-4578-968B-9E504FC2A319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40" id="{F28C8EA0-FDFB-4DA5-8A6C-C95776108545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9" id="{DE6BC7F5-87FD-4C11-929B-2E81F006F2C7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8" id="{9F5D4AAE-E378-4DEC-83E3-E625CC9639CF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7" id="{5F6FDDCF-20D9-43A4-9C45-EC43FED4E680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6" id="{8BC62DE2-306D-4D46-8B01-E6D5E7A828C5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5" id="{52BD78AB-99AF-43E0-A2EF-9FB9976F9A31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4" id="{C1A313B0-1159-4449-90BE-96FB2D127661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3" id="{056FEEEC-79ED-4D11-ACFB-4720397D97B7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2" id="{717F43E5-B2A6-43C2-A28E-C8EA8B4B1E51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1" id="{24CA34E2-4775-4F35-98F4-9DC5C5C281B0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30" id="{D65F6EC5-8FFE-40A6-B183-26CF67F3F51E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9" id="{36F052C6-88CD-4E65-8434-1FC91F95BCAC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8" id="{8D99F2A8-B725-4549-9C58-42CE54600FAC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7" id="{7C65DA4B-1AA6-431E-A5E3-6E152C53E789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6" id="{246653C1-0E69-4770-B90E-7F791A0C1FFF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5" id="{5F55AFC8-EB92-4D2F-B95E-1335556A8CBA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4" id="{762ACA37-1D9C-43C1-97A4-E55267072BBB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3" id="{1BC479E6-5E06-4198-9C09-D07BA80184E6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2" id="{F6249382-6409-45CE-B2FF-F043A0DFA620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1" id="{36A9BE94-632F-42DF-B2CF-0E3A1C0138FF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20" id="{82133729-F6EA-4ACC-AE0C-C07AE7330961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9" id="{867FFA67-5EC7-4238-9A58-EFDA647B8D63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8" id="{2C451620-6DE3-4013-966C-7A8F59B02228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7" id="{C87EE663-5A5E-4135-8B04-77E10BAABF4C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6" id="{5963ACFA-B79F-4D16-BB0C-CC126DE6F727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5" id="{D5FC131B-2755-434C-842F-0192ADA2D39C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4" id="{C026F731-846B-43AF-82F9-490B3D94D789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3" id="{C0F45E79-CFFC-43FE-BD3C-2A2D3AFD962A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2" id="{7272BF2E-E1A4-4884-9FF8-AFD2550E602C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1" id="{8580C5E6-A324-4811-98BD-DF56470DBEDB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10" id="{394BD799-1558-4203-9145-9128861F0517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9" id="{081BF719-A4EB-4F01-90C4-0587A16829FC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8" id="{DABA43CA-6BE7-4887-A15A-01F4B92C80FB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67" id="{09B6F153-04CD-41A1-BEEC-F489D279263B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68" id="{E03121BB-6F5C-420F-8F21-877AE69E3D08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4" id="{A9A73BD4-3FB0-40A3-A7CB-A54A51FA0061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CEC42B67-7AF5-4940-AC6E-8DE9ECD36F95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D2714A78-1596-4155-BBAE-E1D4F7C61B66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T23"/>
  <sheetViews>
    <sheetView showGridLines="0" zoomScale="115" zoomScaleNormal="115" workbookViewId="0">
      <selection activeCell="A5" sqref="A5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122</v>
      </c>
      <c r="B1" s="3"/>
      <c r="C1" s="20" t="s">
        <v>123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1" t="s">
        <v>115</v>
      </c>
    </row>
    <row r="9" spans="1:20" x14ac:dyDescent="0.3">
      <c r="C9" s="22" t="s">
        <v>112</v>
      </c>
      <c r="D9" s="63" t="s">
        <v>113</v>
      </c>
      <c r="E9" s="69"/>
      <c r="F9" s="69"/>
      <c r="G9" s="69"/>
      <c r="H9" s="69"/>
      <c r="I9" s="69"/>
      <c r="J9" s="69"/>
      <c r="K9" s="69"/>
      <c r="M9" s="59" t="s">
        <v>117</v>
      </c>
      <c r="N9" s="59"/>
      <c r="O9" s="59"/>
      <c r="P9" s="59"/>
      <c r="Q9" s="59"/>
      <c r="R9" s="59"/>
      <c r="S9" s="59"/>
      <c r="T9" s="59"/>
    </row>
    <row r="10" spans="1:20" ht="75.75" customHeight="1" x14ac:dyDescent="0.3">
      <c r="C10" s="25" t="s">
        <v>118</v>
      </c>
      <c r="D10" s="70" t="s">
        <v>391</v>
      </c>
      <c r="E10" s="71"/>
      <c r="F10" s="71"/>
      <c r="G10" s="71"/>
      <c r="H10" s="71"/>
      <c r="I10" s="71"/>
      <c r="J10" s="71"/>
      <c r="K10" s="71"/>
      <c r="M10" s="60"/>
      <c r="N10" s="60"/>
      <c r="O10" s="60"/>
      <c r="P10" s="60"/>
      <c r="Q10" s="60"/>
      <c r="R10" s="60"/>
      <c r="S10" s="60"/>
      <c r="T10" s="60"/>
    </row>
    <row r="13" spans="1:20" x14ac:dyDescent="0.3">
      <c r="C13" s="21" t="s">
        <v>134</v>
      </c>
    </row>
    <row r="14" spans="1:20" ht="24" customHeight="1" x14ac:dyDescent="0.3">
      <c r="C14" s="61" t="s">
        <v>136</v>
      </c>
      <c r="D14" s="62"/>
      <c r="E14" s="62" t="s">
        <v>137</v>
      </c>
      <c r="F14" s="62"/>
      <c r="G14" s="62"/>
      <c r="H14" s="62"/>
      <c r="I14" s="62"/>
      <c r="J14" s="62"/>
      <c r="K14" s="63"/>
    </row>
    <row r="15" spans="1:20" s="28" customFormat="1" ht="31.5" customHeight="1" x14ac:dyDescent="0.3">
      <c r="C15" s="68" t="s">
        <v>482</v>
      </c>
      <c r="D15" s="55"/>
      <c r="E15" s="56" t="s">
        <v>483</v>
      </c>
      <c r="F15" s="57"/>
      <c r="G15" s="57"/>
      <c r="H15" s="57"/>
      <c r="I15" s="57"/>
      <c r="J15" s="57"/>
      <c r="K15" s="58"/>
    </row>
    <row r="16" spans="1:20" ht="31.5" customHeight="1" x14ac:dyDescent="0.3">
      <c r="C16" s="68" t="s">
        <v>149</v>
      </c>
      <c r="D16" s="55"/>
      <c r="E16" s="56" t="s">
        <v>481</v>
      </c>
      <c r="F16" s="57"/>
      <c r="G16" s="57"/>
      <c r="H16" s="57"/>
      <c r="I16" s="57"/>
      <c r="J16" s="57"/>
      <c r="K16" s="58"/>
    </row>
    <row r="18" spans="3:8" x14ac:dyDescent="0.3">
      <c r="C18" s="6"/>
      <c r="G18" s="11"/>
      <c r="H18" s="11"/>
    </row>
    <row r="23" spans="3:8" x14ac:dyDescent="0.3">
      <c r="C23" s="6"/>
      <c r="D23" s="6"/>
      <c r="E23" s="6"/>
      <c r="F23" s="6"/>
    </row>
  </sheetData>
  <sheetProtection selectLockedCells="1" selectUnlockedCells="1"/>
  <mergeCells count="9">
    <mergeCell ref="M9:T10"/>
    <mergeCell ref="C14:D14"/>
    <mergeCell ref="E14:K14"/>
    <mergeCell ref="C16:D16"/>
    <mergeCell ref="E16:K16"/>
    <mergeCell ref="C15:D15"/>
    <mergeCell ref="E15:K15"/>
    <mergeCell ref="D9:K9"/>
    <mergeCell ref="D10:K10"/>
  </mergeCells>
  <phoneticPr fontId="1" type="noConversion"/>
  <dataValidations disablePrompts="1" count="2">
    <dataValidation type="list" allowBlank="1" showInputMessage="1" showErrorMessage="1" sqref="D11 N11 N8 D17">
      <formula1>용도</formula1>
    </dataValidation>
    <dataValidation type="list" allowBlank="1" showInputMessage="1" showErrorMessage="1" sqref="G11 Q11 Q8 G17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0" id="{5763E045-4F05-498B-934F-C21AA30F8FA4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9" id="{BBF1F21C-3C5C-413C-8703-03CC761B9999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8" id="{9F3CAB85-20D0-4CF8-8F11-409C2C88B961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7" id="{A762F371-A670-443C-A691-D1A763B54AA8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6" id="{8762489C-3510-4EBE-B2E8-F4729121478F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5" id="{FA28BA5D-72A8-48D6-B086-A70574AD02AD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4" id="{DFABB8FA-F24B-489C-8578-E43A551983A9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3" id="{F108E5C4-279C-43CE-9BDD-C4F72346CC5C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2" id="{D0F09A9A-804E-41DC-9F89-5F1112903C47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1" id="{7AF0DF64-2776-44A2-ACEC-42ABC5EC8780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40" id="{B44713B4-4402-423F-8EAC-B14983450530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9" id="{E686ABFF-4C04-414D-A7A0-CDE96B1C9C8E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8" id="{0323F03F-2D55-4472-A820-ED6419D01E75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7" id="{04B0CDF7-DDCF-4EEF-BA4B-D74E145BF24E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6" id="{B3CBBAE2-B099-4079-8CFB-5F279A6E0BF6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5" id="{90F011E8-4CE6-45A9-9418-810243D4561C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4" id="{A608F684-BAD4-4058-AE35-12B2DAFA6871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3" id="{CF3422E6-02B1-4015-A929-84F5BA9BD79F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2" id="{0A8EA809-F6A4-417B-A624-9267872EA647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1" id="{48C7C2F7-A989-4C1A-BAEB-DBE82FF1380D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30" id="{7AA16C5E-BF91-4D5A-A79D-070A135DDDFA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9" id="{EB56A8E4-DD61-4B0B-B034-E9C711C82178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8" id="{5699D5FB-4148-4949-AC1D-6794B60A0FA5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7" id="{6E4713CA-0602-4D20-8FF4-AE724075723B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6" id="{54E3671F-F981-4873-9478-A08601F45718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5" id="{3A0E5870-E39D-4682-BE75-B94D86547CC5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4" id="{54979989-DC91-44E5-A272-938EC83349C3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3" id="{B1613489-6600-476F-9543-122EE4DDAF62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2" id="{49F43CF7-93AA-4CA8-948B-C3B009BA7A34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1" id="{1163A0E7-22E5-4918-BC3A-1867A50397EF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20" id="{7157AE8B-8FC0-48F2-B747-8CD181779F05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9" id="{2EB63224-C357-4B6D-8AB6-4BB0B3EF234F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8" id="{62C1206F-FCD7-46A0-8058-608A96DC6FCD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7" id="{F29C6DB6-C9E4-4972-8621-0B566A73A03C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6" id="{9E9A35CD-26E8-415F-A760-148E6648BF7A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5" id="{09B5D8F6-0E66-4950-B8E8-6846411FFE1A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4" id="{35026BF0-6C0F-4A3E-948F-A962DDD15BFE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3" id="{C36FC05F-FB74-41ED-A838-C87D01A67550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2" id="{11E3562C-BAB6-464C-BF2B-71E21C517EFE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1" id="{3C42EAD5-C5D1-452A-B4CC-5B2C47CE16EE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10" id="{20D8F6A1-2DF3-44C6-A6B8-7E7FE758EB2F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9" id="{24812843-A222-4267-8C22-836FDBBF8782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8" id="{2895E25F-1E64-43D7-B6E5-B5B341EB5422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69" id="{9FE841EA-EBD4-429C-9917-259D3C20AC02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70" id="{2ED968BA-8496-4D9A-B43B-26C691562EF5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4" id="{9FDBB201-499D-46C3-B168-EC4809B7CEDB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9177ADB9-59FB-4E2C-A2F0-F7BFF1BF59A5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4D18AF79-D535-4061-82E8-B2BD1F7B2FB5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3</v>
      </c>
      <c r="B1" s="3"/>
      <c r="C1" s="20" t="s">
        <v>356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33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75.75" customHeight="1" x14ac:dyDescent="0.3">
      <c r="C10" s="25" t="s">
        <v>357</v>
      </c>
      <c r="D10" s="70" t="s">
        <v>392</v>
      </c>
      <c r="E10" s="71"/>
      <c r="F10" s="71"/>
      <c r="G10" s="71"/>
      <c r="H10" s="71"/>
      <c r="I10" s="71"/>
      <c r="J10" s="71"/>
      <c r="K10" s="71"/>
    </row>
    <row r="13" spans="1:20" x14ac:dyDescent="0.3">
      <c r="C13" s="21" t="s">
        <v>134</v>
      </c>
    </row>
    <row r="14" spans="1:20" ht="24" customHeight="1" x14ac:dyDescent="0.3">
      <c r="C14" s="61" t="s">
        <v>136</v>
      </c>
      <c r="D14" s="62"/>
      <c r="E14" s="62" t="s">
        <v>137</v>
      </c>
      <c r="F14" s="62"/>
      <c r="G14" s="62"/>
      <c r="H14" s="62"/>
      <c r="I14" s="62"/>
      <c r="J14" s="62"/>
      <c r="K14" s="63"/>
    </row>
    <row r="15" spans="1:20" s="28" customFormat="1" ht="42.75" customHeight="1" x14ac:dyDescent="0.3">
      <c r="C15" s="68" t="s">
        <v>358</v>
      </c>
      <c r="D15" s="55"/>
      <c r="E15" s="56" t="s">
        <v>360</v>
      </c>
      <c r="F15" s="57"/>
      <c r="G15" s="57"/>
      <c r="H15" s="57"/>
      <c r="I15" s="57"/>
      <c r="J15" s="57"/>
      <c r="K15" s="58"/>
      <c r="M15" s="4"/>
      <c r="N15" s="4"/>
      <c r="O15" s="4"/>
      <c r="P15" s="4"/>
      <c r="Q15" s="4"/>
      <c r="R15" s="4"/>
      <c r="S15" s="4"/>
      <c r="T15" s="4"/>
    </row>
    <row r="16" spans="1:20" ht="42.75" customHeight="1" x14ac:dyDescent="0.3">
      <c r="C16" s="68" t="s">
        <v>359</v>
      </c>
      <c r="D16" s="55"/>
      <c r="E16" s="56" t="s">
        <v>361</v>
      </c>
      <c r="F16" s="57"/>
      <c r="G16" s="57"/>
      <c r="H16" s="57"/>
      <c r="I16" s="57"/>
      <c r="J16" s="57"/>
      <c r="K16" s="58"/>
    </row>
    <row r="18" spans="3:8" x14ac:dyDescent="0.3">
      <c r="C18" s="6"/>
      <c r="G18" s="11"/>
      <c r="H18" s="11"/>
    </row>
    <row r="23" spans="3:8" x14ac:dyDescent="0.3">
      <c r="C23" s="6"/>
      <c r="D23" s="6"/>
      <c r="E23" s="6"/>
      <c r="F23" s="6"/>
    </row>
  </sheetData>
  <sheetProtection selectLockedCells="1" selectUnlockedCells="1"/>
  <mergeCells count="8">
    <mergeCell ref="C16:D16"/>
    <mergeCell ref="E16:K16"/>
    <mergeCell ref="D9:K9"/>
    <mergeCell ref="D10:K10"/>
    <mergeCell ref="C14:D14"/>
    <mergeCell ref="E14:K14"/>
    <mergeCell ref="C15:D15"/>
    <mergeCell ref="E15:K15"/>
  </mergeCells>
  <phoneticPr fontId="1" type="noConversion"/>
  <dataValidations count="2">
    <dataValidation type="list" allowBlank="1" showInputMessage="1" showErrorMessage="1" sqref="G11 Q11 Q8 G17">
      <formula1>지목</formula1>
    </dataValidation>
    <dataValidation type="list" allowBlank="1" showInputMessage="1" showErrorMessage="1" sqref="D11 N11 N8 D17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4F7479AC-8765-4249-AFA8-8D3FAE99547A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50DD96A7-C169-43C8-9241-C2A1A92CFE56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FE21DAA7-AA88-4A5A-92D7-814E9966E8B2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9B30395C-3859-4D46-8A42-5332DDDF71F3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ACF35F87-60E1-4D41-8AD4-8381DE16BEF1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D514C04F-B839-411F-A3B2-7C6BBA49EE6E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58CA850E-0913-45B7-AC4C-60174501813F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F36C58F7-E043-4A29-A75E-188409B635F2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136B7775-55D6-440A-A02B-E7066F4D5664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BD6615ED-7CF1-417F-AEC4-19CDAAF5F2A4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2872448B-06DE-447B-A43C-83CAD709E2FA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5F0304FA-1DD7-413D-BCCD-E5A35AC8906B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5A99FB3B-A9F6-4A11-AF11-CEBA62999D74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AD6F1517-D3C3-48BB-83BF-742F5BC6A6EA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7D77E4F2-D689-4E38-B847-F7EC616A929B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6E8AF929-41C9-4ADC-AA79-70F88D8EBC9C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47C36A2B-1531-4616-A85C-27A3F3A08F0E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C4299B11-17FD-41C2-980A-710C3BD4ECF3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79E2E718-4A4E-4326-9166-6ED952FC6D31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D8C01F22-A38E-429A-99B7-6D9CFBFB643C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91784A17-A795-44D6-A01D-A4F4D01849EE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B07E56FD-894C-4678-A6C4-F40BD4C75A7E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F1A18D50-7659-4828-AAF6-E954AFC3B26B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69BA0820-4E39-46B0-9CEC-E3E9D69DE1AF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A3750389-68B2-4F40-8762-A3C3E05BC253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D04309E1-225F-48EA-A9E9-3FBECD82D404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CE811654-AC89-46B2-9325-1AAF3B790EDB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BD33676E-2AF1-4326-A3AB-5215EA269766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181CAA71-88B0-42B7-A2CA-4592C7125A00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2D1D7547-4057-492E-963E-29FEB033581C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D73CCA40-66D4-481B-8153-1DA858689176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2962A72E-BA96-4A0F-B95B-91E044CA1743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A04F9265-AE8E-46DA-8D7A-BED5D13C1A89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40D3F8DC-364E-4BAF-B6A5-6CEA39E7D16B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D4131627-3AC8-44F6-8755-1FA16D962863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B0617C52-BA6E-4261-A9E4-923CB15919CF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881C3FAD-77D3-4255-A041-7C9DBF320AFD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1007A31E-1883-4E46-A1B3-D017557D7D85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D02BC930-ADED-4F8E-AAA8-9EA5906C6207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F7881260-DA88-4DB4-99BC-7EA788593D1D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F611B78F-8866-4F1B-8F99-FDDB6C71AC82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287FB796-C71B-4F38-AF8E-6D26FD7E275E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3D1E1A5F-EEDE-4688-ACC5-1221B02F6F07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70" id="{8195D88D-C455-4E9D-8C60-AA43BCAB678E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71" id="{FDD67F78-5D01-4E77-8BDB-3D3203FE2E3E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37BCECF4-78F5-4D8C-8730-3BF93DA5ADFB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0EE732DA-AEEE-4AF3-B38F-856AC0531896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243744B8-CD43-4FD4-A40C-29BB31CCADF8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4</v>
      </c>
      <c r="B1" s="3"/>
      <c r="C1" s="20" t="s">
        <v>351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33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75.75" customHeight="1" x14ac:dyDescent="0.3">
      <c r="C10" s="25" t="s">
        <v>352</v>
      </c>
      <c r="D10" s="70" t="s">
        <v>353</v>
      </c>
      <c r="E10" s="71"/>
      <c r="F10" s="71"/>
      <c r="G10" s="71"/>
      <c r="H10" s="71"/>
      <c r="I10" s="71"/>
      <c r="J10" s="71"/>
      <c r="K10" s="71"/>
    </row>
    <row r="13" spans="1:20" x14ac:dyDescent="0.3">
      <c r="C13" s="21" t="s">
        <v>134</v>
      </c>
    </row>
    <row r="14" spans="1:20" ht="24" customHeight="1" x14ac:dyDescent="0.3">
      <c r="C14" s="61" t="s">
        <v>136</v>
      </c>
      <c r="D14" s="62"/>
      <c r="E14" s="62" t="s">
        <v>137</v>
      </c>
      <c r="F14" s="62"/>
      <c r="G14" s="62"/>
      <c r="H14" s="62"/>
      <c r="I14" s="62"/>
      <c r="J14" s="62"/>
      <c r="K14" s="63"/>
    </row>
    <row r="15" spans="1:20" s="28" customFormat="1" ht="113.25" customHeight="1" x14ac:dyDescent="0.3">
      <c r="C15" s="68" t="s">
        <v>354</v>
      </c>
      <c r="D15" s="55"/>
      <c r="E15" s="56" t="s">
        <v>355</v>
      </c>
      <c r="F15" s="57"/>
      <c r="G15" s="57"/>
      <c r="H15" s="57"/>
      <c r="I15" s="57"/>
      <c r="J15" s="57"/>
      <c r="K15" s="58"/>
      <c r="M15" s="4"/>
      <c r="N15" s="4"/>
      <c r="O15" s="4"/>
      <c r="P15" s="4"/>
      <c r="Q15" s="4"/>
      <c r="R15" s="4"/>
      <c r="S15" s="4"/>
      <c r="T15" s="4"/>
    </row>
    <row r="18" spans="3:8" x14ac:dyDescent="0.3">
      <c r="C18" s="6"/>
      <c r="G18" s="11"/>
      <c r="H18" s="11"/>
    </row>
    <row r="23" spans="3:8" x14ac:dyDescent="0.3">
      <c r="C23" s="6"/>
      <c r="D23" s="6"/>
      <c r="E23" s="6"/>
      <c r="F23" s="6"/>
    </row>
  </sheetData>
  <sheetProtection selectLockedCells="1" selectUnlockedCells="1"/>
  <mergeCells count="6">
    <mergeCell ref="D9:K9"/>
    <mergeCell ref="D10:K10"/>
    <mergeCell ref="C14:D14"/>
    <mergeCell ref="E14:K14"/>
    <mergeCell ref="C15:D15"/>
    <mergeCell ref="E15:K15"/>
  </mergeCells>
  <phoneticPr fontId="1" type="noConversion"/>
  <dataValidations count="2">
    <dataValidation type="list" allowBlank="1" showInputMessage="1" showErrorMessage="1" sqref="G11 Q11 Q8 G16:G17">
      <formula1>지목</formula1>
    </dataValidation>
    <dataValidation type="list" allowBlank="1" showInputMessage="1" showErrorMessage="1" sqref="D11 N11 N8 D16:D17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CC6A8427-6E99-4005-B13A-1F793A040468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338FA22F-EE8B-4D07-B8C7-3EAA6DD816CE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07FB3C70-DEE4-4C14-A3FC-5B316B377CDB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48C1D90E-F600-490C-9326-13E64CF34C40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D53120F0-9347-46C1-ADCE-021B71087126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C90A0166-C55F-4F70-83B7-87DB4DF25A78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3AD279DA-86D3-4BDD-A999-514B9988FFFD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228673BC-7AD6-469D-84AA-163C25AA66EF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9A178AE8-A451-4F30-9749-95333035730F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0801E09D-6754-41CC-8F1D-156C2DF95153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8E624E89-DAAD-4A1A-A9D8-250D042BFD42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AB1FD26A-EF41-49E3-8F03-4973C5CBD263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5D8B695D-015C-45E2-8955-3351E04D0234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BE21EF9C-3048-4AF6-81C8-DFC8A1B232B1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DFBC86F3-C3E3-4F27-931F-18AB87DA2A0D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D0E2E735-A31E-4DF7-8EE4-604C58E89145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C000C574-8220-457E-B464-ECBFC93ED12D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BF6E6101-DE36-4575-B0E4-ADB7EF5040FC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3C948BF2-DF13-458F-AB5B-D350CDBCD727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471763BA-B993-4257-AE03-FD71392F7F00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09D366F1-B8B2-488D-8A82-0CCAA618E0FD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13DC1BF9-38AD-4F05-BE80-4D9E86D91F19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0C45957C-4650-4F3E-BC9D-22A02C390215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3F9622A4-16A2-4C01-85E7-DA628776EB74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1E352593-3D90-41B0-9304-8C125746989E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2BE7F1B4-F8C0-4298-B986-32665A14481B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E9C6E7A0-A4C9-4122-BDC2-9A7C30C1EC8F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EFD5FF1B-9ECD-4BCF-8FA1-9BE61D8A91C1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1387BD6C-555F-4B23-A3CC-87FF8F0A63A7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63005784-C0EF-40BC-89B8-B4DB0550E776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09858C2D-1143-462A-8212-08E72770BBFB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D6DAEA6D-43E3-45E3-BC12-C584C6E7F781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E15A5F81-6E81-4FA2-BC7C-F57B85A0A3E0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5CE5E111-1451-4487-ABCA-E8B17F64474A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676AE69A-EB0A-4F3B-8323-45769033CC70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B3C570B4-9AF6-459A-ACA9-EAC0E5AFFBB2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022EB8F8-0BAD-4104-9471-FFF644D46F3D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C1B5294F-E9BA-4610-9B61-EA4F1DF13695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7F4A2493-8E0B-4926-82B7-461F75B80D12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1295C30E-B61A-4C86-9532-C282B9694C08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F5BDA6EE-C7ED-4801-B35F-1E87623FCA8F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DC55E660-D182-401B-B3D1-294E5D35980C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ACB66821-DF33-4E80-ABBC-626A86F50231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72" id="{5B298840-F39F-4AEC-AFCF-416A00CB099D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73" id="{B7088250-0E96-4978-9CB9-A4605D8E21CF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C9C55998-B1D7-4318-9D68-8DE53C3DF17D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499989F9-1FBD-409B-BE1F-0714E9FCE093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49B69C7A-5C1D-462F-A447-8AB1A739CF65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5</v>
      </c>
      <c r="B1" s="3"/>
      <c r="C1" s="20" t="s">
        <v>348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7" spans="1:20" x14ac:dyDescent="0.3">
      <c r="M7" s="28"/>
      <c r="N7" s="28"/>
      <c r="O7" s="28"/>
      <c r="P7" s="28"/>
      <c r="Q7" s="28"/>
      <c r="R7" s="28"/>
      <c r="S7" s="28"/>
      <c r="T7" s="28"/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8"/>
      <c r="N8" s="28"/>
      <c r="O8" s="28"/>
      <c r="P8" s="28"/>
      <c r="Q8" s="28"/>
      <c r="R8" s="28"/>
      <c r="S8" s="28"/>
      <c r="T8" s="28"/>
    </row>
    <row r="9" spans="1:20" x14ac:dyDescent="0.3">
      <c r="C9" s="33" t="s">
        <v>112</v>
      </c>
      <c r="D9" s="63" t="s">
        <v>113</v>
      </c>
      <c r="E9" s="69"/>
      <c r="F9" s="69"/>
      <c r="G9" s="69"/>
      <c r="H9" s="69"/>
      <c r="I9" s="69"/>
      <c r="J9" s="69"/>
      <c r="K9" s="69"/>
      <c r="M9" s="28"/>
      <c r="N9" s="28"/>
      <c r="O9" s="28"/>
      <c r="P9" s="28"/>
      <c r="Q9" s="28"/>
      <c r="R9" s="28"/>
      <c r="S9" s="28"/>
      <c r="T9" s="28"/>
    </row>
    <row r="10" spans="1:20" ht="75.75" customHeight="1" x14ac:dyDescent="0.3">
      <c r="C10" s="25" t="s">
        <v>349</v>
      </c>
      <c r="D10" s="70" t="s">
        <v>393</v>
      </c>
      <c r="E10" s="71"/>
      <c r="F10" s="71"/>
      <c r="G10" s="71"/>
      <c r="H10" s="71"/>
      <c r="I10" s="71"/>
      <c r="J10" s="71"/>
      <c r="K10" s="71"/>
      <c r="M10" s="28"/>
      <c r="N10" s="28"/>
      <c r="O10" s="28"/>
      <c r="P10" s="28"/>
      <c r="Q10" s="28"/>
      <c r="R10" s="28"/>
      <c r="S10" s="28"/>
      <c r="T10" s="28"/>
    </row>
    <row r="11" spans="1:20" x14ac:dyDescent="0.3">
      <c r="M11" s="28"/>
      <c r="N11" s="28"/>
      <c r="O11" s="28"/>
      <c r="P11" s="28"/>
      <c r="Q11" s="28"/>
      <c r="R11" s="28"/>
      <c r="S11" s="28"/>
      <c r="T11" s="28"/>
    </row>
    <row r="12" spans="1:20" x14ac:dyDescent="0.3">
      <c r="M12" s="28"/>
      <c r="N12" s="28"/>
      <c r="O12" s="28"/>
      <c r="P12" s="28"/>
      <c r="Q12" s="28"/>
      <c r="R12" s="28"/>
      <c r="S12" s="28"/>
      <c r="T12" s="28"/>
    </row>
    <row r="13" spans="1:20" x14ac:dyDescent="0.3">
      <c r="C13" s="21" t="s">
        <v>134</v>
      </c>
      <c r="M13" s="28"/>
      <c r="N13" s="28"/>
      <c r="O13" s="28"/>
      <c r="P13" s="28"/>
      <c r="Q13" s="28"/>
      <c r="R13" s="28"/>
      <c r="S13" s="28"/>
      <c r="T13" s="28"/>
    </row>
    <row r="14" spans="1:20" ht="24" customHeight="1" x14ac:dyDescent="0.3">
      <c r="C14" s="61" t="s">
        <v>136</v>
      </c>
      <c r="D14" s="62"/>
      <c r="E14" s="62" t="s">
        <v>137</v>
      </c>
      <c r="F14" s="62"/>
      <c r="G14" s="62"/>
      <c r="H14" s="62"/>
      <c r="I14" s="62"/>
      <c r="J14" s="62"/>
      <c r="K14" s="63"/>
    </row>
    <row r="15" spans="1:20" s="28" customFormat="1" ht="88.5" customHeight="1" x14ac:dyDescent="0.3">
      <c r="C15" s="68" t="s">
        <v>350</v>
      </c>
      <c r="D15" s="55"/>
      <c r="E15" s="56" t="s">
        <v>484</v>
      </c>
      <c r="F15" s="57"/>
      <c r="G15" s="57"/>
      <c r="H15" s="57"/>
      <c r="I15" s="57"/>
      <c r="J15" s="57"/>
      <c r="K15" s="58"/>
    </row>
    <row r="18" spans="3:8" x14ac:dyDescent="0.3">
      <c r="C18" s="6"/>
      <c r="G18" s="11"/>
      <c r="H18" s="11"/>
    </row>
    <row r="23" spans="3:8" x14ac:dyDescent="0.3">
      <c r="C23" s="6"/>
      <c r="D23" s="6"/>
      <c r="E23" s="6"/>
      <c r="F23" s="6"/>
    </row>
  </sheetData>
  <sheetProtection selectLockedCells="1" selectUnlockedCells="1"/>
  <mergeCells count="6">
    <mergeCell ref="D9:K9"/>
    <mergeCell ref="D10:K10"/>
    <mergeCell ref="C14:D14"/>
    <mergeCell ref="E14:K14"/>
    <mergeCell ref="C15:D15"/>
    <mergeCell ref="E15:K15"/>
  </mergeCells>
  <phoneticPr fontId="1" type="noConversion"/>
  <dataValidations count="2">
    <dataValidation type="list" allowBlank="1" showInputMessage="1" showErrorMessage="1" sqref="G11 Q11 Q8 G16:G17">
      <formula1>지목</formula1>
    </dataValidation>
    <dataValidation type="list" allowBlank="1" showInputMessage="1" showErrorMessage="1" sqref="D11 N11 N8 D16:D17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8BC23E0D-93BB-4AB0-9F05-D259E21A3A31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2640AF29-83C7-4EA1-8C7C-A1A61844F2D8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DA522FBE-8EF6-4A51-B7EA-19FA77335DE8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A64CD0A3-291D-40EC-8262-DD7335B3B494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7F1D43A4-73D9-4C37-B9CE-354CF1CDEBF7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F406DC7A-F066-417F-8FE9-30433F945DA2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E13034DE-9D85-434B-A127-8B28D6447C40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CD3EBB5B-DE86-41EF-A918-507D81D7DEB9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77FB43DA-4916-46AD-90AB-04550BBAF086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099A044E-0F87-48BC-BF29-B12A74A29CDA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33A30535-3012-4103-99AE-A96848BC17FC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BC5BA6FA-5A62-48E2-ACE9-DAEB1ED68957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FB1E7D74-267B-4695-96C2-1A5C5C8A4EC8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EB2A8479-4D24-418F-972A-1704F6EEB82C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D45A87BD-524E-4065-8FC0-30AE4F0D2D2A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F9F3A466-7EB4-48D6-9EBB-09D448C5C76E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12181D12-E9AB-458E-AE5D-AA377B7C9BDD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15DF4C3A-51B0-4BF9-8C86-02531966DB10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A0ADB4D5-4251-46F1-BC54-2D6BB264FBB8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632389CE-FDF3-4AFE-8074-721F16F5BCA8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63624BAB-6C28-4DFB-9760-B399C7FB3735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C7047216-0B0F-4372-A136-8CB65C562315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582509DC-5131-4A33-A152-FB086744969B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1902B179-B9E7-426C-A5A9-07EDE0967149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2892C917-9B69-4BDC-96E9-595111D1F5F6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9DE657A1-C8C0-45ED-A5AA-5B4604F5AC4C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06E1DA05-543F-41BE-83B1-44649882625C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4088D3D9-61AC-4DB1-9D75-7C37754E8D91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A2AB223E-5A48-4CDA-849E-C322036BFB72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04CF627E-527F-4A7E-B867-E4E5F12EBDE8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D5AEC505-3F2D-4B43-9B3B-4F3AAD222A5D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9DC7E004-022C-449C-8854-CA333657B9A6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2657F62D-C9BD-4385-A84D-F810DC653F9C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F077D90E-B28D-4846-B215-BBD9705335C0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8A39CCF0-7A51-477A-8DA2-965AABA22E50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F412EF71-B3CB-4364-AF4B-FD51765C548A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A730D801-D860-4D1C-B287-AD6EFFA1240E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C5B73A46-1AC1-4F6E-BFAC-2F33439F322D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267C4C24-042D-4E89-90E1-2878D39FF202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EFAC3F81-1596-4E14-8DC2-486DCE2D497D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EB1C478F-14A8-427F-A0D2-1E5C28005506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E2CE369C-88E1-4B04-9EAD-07804C8AC100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92DB8464-39BE-4D6B-B06D-079ACD297AA8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74" id="{07A4FD87-703F-4747-8EED-FF759C9D843E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75" id="{9E5FB2C3-7CA5-4DFF-9DCA-BB84CE09F403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0874EE68-F573-4F66-8773-C2988EC47DB9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69E7C1BA-868D-4EC8-8FAA-349B6D29157A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97B37FEB-8E17-40DA-B464-85DAA4652755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6</v>
      </c>
      <c r="B1" s="3"/>
      <c r="C1" s="20" t="s">
        <v>339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33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75.75" customHeight="1" x14ac:dyDescent="0.3">
      <c r="C10" s="25" t="s">
        <v>340</v>
      </c>
      <c r="D10" s="70" t="s">
        <v>341</v>
      </c>
      <c r="E10" s="71"/>
      <c r="F10" s="71"/>
      <c r="G10" s="71"/>
      <c r="H10" s="71"/>
      <c r="I10" s="71"/>
      <c r="J10" s="71"/>
      <c r="K10" s="71"/>
    </row>
    <row r="13" spans="1:20" x14ac:dyDescent="0.3">
      <c r="C13" s="21" t="s">
        <v>134</v>
      </c>
    </row>
    <row r="14" spans="1:20" ht="24" customHeight="1" x14ac:dyDescent="0.3">
      <c r="C14" s="61" t="s">
        <v>136</v>
      </c>
      <c r="D14" s="62"/>
      <c r="E14" s="62" t="s">
        <v>137</v>
      </c>
      <c r="F14" s="62"/>
      <c r="G14" s="62"/>
      <c r="H14" s="62"/>
      <c r="I14" s="62"/>
      <c r="J14" s="62"/>
      <c r="K14" s="63"/>
    </row>
    <row r="15" spans="1:20" s="28" customFormat="1" ht="79.5" customHeight="1" x14ac:dyDescent="0.3">
      <c r="C15" s="68" t="s">
        <v>342</v>
      </c>
      <c r="D15" s="55"/>
      <c r="E15" s="56" t="s">
        <v>347</v>
      </c>
      <c r="F15" s="57"/>
      <c r="G15" s="57"/>
      <c r="H15" s="57"/>
      <c r="I15" s="57"/>
      <c r="J15" s="57"/>
      <c r="K15" s="58"/>
    </row>
    <row r="16" spans="1:20" ht="107.25" customHeight="1" x14ac:dyDescent="0.3">
      <c r="C16" s="68" t="s">
        <v>344</v>
      </c>
      <c r="D16" s="55"/>
      <c r="E16" s="56" t="s">
        <v>343</v>
      </c>
      <c r="F16" s="57"/>
      <c r="G16" s="57"/>
      <c r="H16" s="57"/>
      <c r="I16" s="57"/>
      <c r="J16" s="57"/>
      <c r="K16" s="58"/>
    </row>
    <row r="17" spans="3:11" ht="79.5" customHeight="1" x14ac:dyDescent="0.3">
      <c r="C17" s="68" t="s">
        <v>345</v>
      </c>
      <c r="D17" s="55"/>
      <c r="E17" s="56" t="s">
        <v>346</v>
      </c>
      <c r="F17" s="57"/>
      <c r="G17" s="57"/>
      <c r="H17" s="57"/>
      <c r="I17" s="57"/>
      <c r="J17" s="57"/>
      <c r="K17" s="58"/>
    </row>
    <row r="18" spans="3:11" x14ac:dyDescent="0.3">
      <c r="C18" s="6"/>
      <c r="G18" s="11"/>
      <c r="H18" s="11"/>
    </row>
    <row r="23" spans="3:11" x14ac:dyDescent="0.3">
      <c r="C23" s="6"/>
      <c r="D23" s="6"/>
      <c r="E23" s="6"/>
      <c r="F23" s="6"/>
    </row>
  </sheetData>
  <sheetProtection selectLockedCells="1" selectUnlockedCells="1"/>
  <mergeCells count="10">
    <mergeCell ref="C16:D16"/>
    <mergeCell ref="E16:K16"/>
    <mergeCell ref="C17:D17"/>
    <mergeCell ref="E17:K17"/>
    <mergeCell ref="D9:K9"/>
    <mergeCell ref="D10:K10"/>
    <mergeCell ref="C14:D14"/>
    <mergeCell ref="E14:K14"/>
    <mergeCell ref="C15:D15"/>
    <mergeCell ref="E15:K15"/>
  </mergeCells>
  <phoneticPr fontId="1" type="noConversion"/>
  <dataValidations count="2">
    <dataValidation type="list" allowBlank="1" showInputMessage="1" showErrorMessage="1" sqref="G11 Q11 Q8">
      <formula1>지목</formula1>
    </dataValidation>
    <dataValidation type="list" allowBlank="1" showInputMessage="1" showErrorMessage="1" sqref="N8 N11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934D9782-169A-4AC6-B61B-7202C4295809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BCE18FE3-C4FD-4166-99C3-7709CFBCE8E8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FA7ED1F1-D313-494C-8829-2822E40DEA93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A2911030-863E-407E-AB86-A033001059B8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E9B5A34B-017D-41E6-B449-414BA2046F67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7F820CBD-CAE9-4436-8ECA-C3D36DF988FA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7A6B74D5-6CA1-4494-87E8-29E9F8FE1999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FE3678D1-735B-436E-AA65-2457EC2D586C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FDC3FDCC-F6C7-48B5-BEE9-12969991A250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D7FA36AD-A2F6-4A55-AE3F-B2E8929F68B4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06C7EEA8-6E0C-42C7-9B44-1531BE60142D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62C565D4-1556-4AC9-82BF-B64A2B536127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5B7461F5-8540-478B-8FDA-D8A9B039FC86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83390E6B-2326-4A5D-A7BE-B641A7619E26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B8F34157-37FF-4C19-94EE-072DC2588566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8D6D6CF1-A302-4984-91D9-8EDE2137A94D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88E702DB-F957-4728-878F-F783A85D195C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3F8DAC85-CA49-4295-8567-62065A2B8B16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479549AE-A319-44EA-A59D-3E076FA223B2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C0083D86-AC54-4881-9847-7B92EF32CF57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A8EDE856-6E27-4F62-AD1C-8A8EF7DBED32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2BB9F36E-2CD0-4BF2-951A-CEB1A29EC91D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12D83276-5471-4348-AFD3-B4385DF8CEAE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6E1B11B7-8A3A-4119-9487-D7DD8D88D7D0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EE828C9F-B87E-4855-97C2-6CA4BB8EB1A6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4EE18442-2C84-4E6B-A1A6-CE19661B8A9D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B3F1E925-4C84-4972-A86B-0D23B48BA678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7D3230F2-4895-4446-AE3D-E8808676122C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3AD36FEB-6CDB-4C3D-9395-CFA3F6D5E014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4B3B6A10-E1F3-471B-B94D-5C6FEDBBEF9A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960254F3-85BE-40DC-A2E0-2052EABF34A2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B1791957-9AB4-4133-ACB3-2D71395A3A34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223F522D-6715-4335-AE49-785203E444B0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70097BBB-20E2-41CF-8847-B0097A23DDBB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1B97BC63-6909-43E5-958D-D04C819BE193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1E884A81-801E-476F-AE08-DB44842CD55B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9DDA1839-5D7E-44C6-AD7D-8FD919BF7E44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A99C2218-F88B-4666-A7E4-F330DD4465F6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C6F5D124-2C5A-4EC9-85BA-6C3D0F50521A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2438666F-4B20-44FC-B84B-00E3E4A784EA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A09EB609-1BF7-4D4C-A747-65099300CF20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A7E103D4-EEC6-4BFF-9AE6-F806DDD652E9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D2B34F2D-CFE1-4E70-A09A-C2A5D0415430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76" id="{07A7033A-E0C2-4F14-905E-49F427203FAB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77" id="{380B57D4-B850-40D8-AFAE-E84BE914ECFD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3CF43397-855E-470D-B334-02DEA76A83F6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9924690C-80E1-49CF-8BC3-78E4426EF418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31F84112-981B-439B-95D6-7AC51C2CF9C7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T27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120</v>
      </c>
      <c r="B1" s="3"/>
      <c r="C1" s="20" t="s">
        <v>119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</row>
    <row r="9" spans="1:20" x14ac:dyDescent="0.3">
      <c r="C9" s="22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45.75" customHeight="1" x14ac:dyDescent="0.3">
      <c r="C10" s="25" t="s">
        <v>121</v>
      </c>
      <c r="D10" s="70" t="s">
        <v>124</v>
      </c>
      <c r="E10" s="71"/>
      <c r="F10" s="71"/>
      <c r="G10" s="71"/>
      <c r="H10" s="71"/>
      <c r="I10" s="71"/>
      <c r="J10" s="71"/>
      <c r="K10" s="71"/>
    </row>
    <row r="11" spans="1:20" ht="44.25" customHeight="1" x14ac:dyDescent="0.3">
      <c r="C11" s="29" t="s">
        <v>125</v>
      </c>
      <c r="D11" s="75" t="s">
        <v>126</v>
      </c>
      <c r="E11" s="76"/>
      <c r="F11" s="76"/>
      <c r="G11" s="76"/>
      <c r="H11" s="76"/>
      <c r="I11" s="76"/>
      <c r="J11" s="76"/>
      <c r="K11" s="76"/>
    </row>
    <row r="14" spans="1:20" x14ac:dyDescent="0.3">
      <c r="C14" s="21" t="s">
        <v>134</v>
      </c>
    </row>
    <row r="15" spans="1:20" ht="24" customHeight="1" x14ac:dyDescent="0.3">
      <c r="C15" s="61" t="s">
        <v>136</v>
      </c>
      <c r="D15" s="62"/>
      <c r="E15" s="62" t="s">
        <v>137</v>
      </c>
      <c r="F15" s="62"/>
      <c r="G15" s="62"/>
      <c r="H15" s="62"/>
      <c r="I15" s="62"/>
      <c r="J15" s="62"/>
      <c r="K15" s="63"/>
    </row>
    <row r="16" spans="1:20" ht="37.5" customHeight="1" x14ac:dyDescent="0.3">
      <c r="C16" s="54" t="s">
        <v>150</v>
      </c>
      <c r="D16" s="55"/>
      <c r="E16" s="72" t="s">
        <v>394</v>
      </c>
      <c r="F16" s="73"/>
      <c r="G16" s="73"/>
      <c r="H16" s="73"/>
      <c r="I16" s="73"/>
      <c r="J16" s="73"/>
      <c r="K16" s="74"/>
    </row>
    <row r="17" spans="3:11" ht="37.5" customHeight="1" x14ac:dyDescent="0.3">
      <c r="C17" s="54" t="s">
        <v>151</v>
      </c>
      <c r="D17" s="55"/>
      <c r="E17" s="72" t="s">
        <v>395</v>
      </c>
      <c r="F17" s="73"/>
      <c r="G17" s="73"/>
      <c r="H17" s="73"/>
      <c r="I17" s="73"/>
      <c r="J17" s="73"/>
      <c r="K17" s="74"/>
    </row>
    <row r="18" spans="3:11" ht="93" customHeight="1" x14ac:dyDescent="0.3">
      <c r="C18" s="54" t="s">
        <v>152</v>
      </c>
      <c r="D18" s="55"/>
      <c r="E18" s="72" t="s">
        <v>396</v>
      </c>
      <c r="F18" s="73"/>
      <c r="G18" s="73"/>
      <c r="H18" s="73"/>
      <c r="I18" s="73"/>
      <c r="J18" s="73"/>
      <c r="K18" s="74"/>
    </row>
    <row r="19" spans="3:11" ht="80.25" customHeight="1" x14ac:dyDescent="0.3">
      <c r="C19" s="54" t="s">
        <v>153</v>
      </c>
      <c r="D19" s="55"/>
      <c r="E19" s="72" t="s">
        <v>397</v>
      </c>
      <c r="F19" s="73"/>
      <c r="G19" s="73"/>
      <c r="H19" s="73"/>
      <c r="I19" s="73"/>
      <c r="J19" s="73"/>
      <c r="K19" s="74"/>
    </row>
    <row r="20" spans="3:11" ht="37.5" customHeight="1" x14ac:dyDescent="0.3">
      <c r="C20" s="76" t="s">
        <v>155</v>
      </c>
      <c r="D20" s="54"/>
      <c r="E20" s="79" t="s">
        <v>398</v>
      </c>
      <c r="F20" s="80"/>
      <c r="G20" s="80"/>
      <c r="H20" s="80"/>
      <c r="I20" s="80"/>
      <c r="J20" s="80"/>
      <c r="K20" s="80"/>
    </row>
    <row r="21" spans="3:11" ht="117" customHeight="1" x14ac:dyDescent="0.3">
      <c r="C21" s="77" t="s">
        <v>154</v>
      </c>
      <c r="D21" s="78"/>
      <c r="E21" s="72" t="s">
        <v>399</v>
      </c>
      <c r="F21" s="73"/>
      <c r="G21" s="73"/>
      <c r="H21" s="73"/>
      <c r="I21" s="73"/>
      <c r="J21" s="73"/>
      <c r="K21" s="74"/>
    </row>
    <row r="22" spans="3:11" ht="95.25" customHeight="1" x14ac:dyDescent="0.3">
      <c r="C22" s="6"/>
      <c r="G22" s="11"/>
      <c r="H22" s="11"/>
    </row>
    <row r="23" spans="3:11" ht="95.25" customHeight="1" x14ac:dyDescent="0.3"/>
    <row r="27" spans="3:11" x14ac:dyDescent="0.3">
      <c r="C27" s="6"/>
      <c r="D27" s="6"/>
      <c r="E27" s="6"/>
      <c r="F27" s="6"/>
    </row>
  </sheetData>
  <sheetProtection selectLockedCells="1" selectUnlockedCells="1"/>
  <mergeCells count="17">
    <mergeCell ref="E21:K21"/>
    <mergeCell ref="C21:D21"/>
    <mergeCell ref="E20:K20"/>
    <mergeCell ref="C20:D20"/>
    <mergeCell ref="C17:D17"/>
    <mergeCell ref="E17:K17"/>
    <mergeCell ref="C18:D18"/>
    <mergeCell ref="E18:K18"/>
    <mergeCell ref="C19:D19"/>
    <mergeCell ref="E19:K19"/>
    <mergeCell ref="D9:K9"/>
    <mergeCell ref="D10:K10"/>
    <mergeCell ref="C15:D15"/>
    <mergeCell ref="E15:K15"/>
    <mergeCell ref="C16:D16"/>
    <mergeCell ref="E16:K16"/>
    <mergeCell ref="D11:K11"/>
  </mergeCells>
  <phoneticPr fontId="1" type="noConversion"/>
  <dataValidations count="1">
    <dataValidation type="list" allowBlank="1" showInputMessage="1" showErrorMessage="1" sqref="G12:G13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C9CD2DE4-64D2-43D8-B0AF-13125C490098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06AFD82F-D3AA-47A7-B1E7-BF198B8E4382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58EF473B-B4DC-42FD-ADE1-51B66D204AF2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838D8DC1-6361-4D0B-B4E9-235E12B05503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02F09880-1D23-4046-967B-7B028A62744B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FCCA4B94-56C3-4B7C-A461-D73FCA8400D6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377BA60A-23A3-414E-B228-12934A5C91C6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2FDAE70A-8997-4875-86C1-C24843DA30AC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430DF7B5-2AC7-49B6-AC5E-6FFE25670986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32A0F078-450F-44E0-96BB-94EAFB6D25C0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9BA2D651-D820-4898-B15E-5CA366515B73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832F8C98-636B-41AB-9298-47C6EBCD88DA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425D8C98-A0CC-44BD-8D8A-06CE571EFD8B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3F155E91-7C48-4C90-8281-125A6FD9C9A3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57CF713B-AE12-49A7-8715-09F281C4B9AB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817EB462-CA44-4D62-A537-6F1FEBB2F534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700EE110-8B08-47D4-A0B3-F5E8812ACC2C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33755EB7-67A7-4324-8B47-9613785B4F86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669C733E-D4AB-4E11-A0ED-C145ED730DE1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579BEE07-E1B4-4699-A962-7F346D88C155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FDE0A2D3-6686-4C13-8F89-BF785F9A960D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53F6BBC8-8507-4831-881A-2D000FBDFDD6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E61D4A75-B554-43F2-8652-E6F0232B6179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D0180EB5-C724-4AF1-ABD3-BC49D2A66ECA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F190A3B8-D312-4DE6-9F8A-A3C56FD5A891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D90BC7DD-C252-4807-867A-95C8444E25EC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AE4D240A-3696-40B7-84B3-FC9FCBF5DBC5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93BFC8F3-D2AA-4807-AE07-C05B6B89D3FD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EE8EDD0B-4B80-44B6-B0FD-2BBC6C9F4DC4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CBC76103-54C8-41C2-B502-FAA185B1F8BA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DB4482A6-0C9C-40A0-BAC1-0961F525DA3F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29C005C5-52D0-4F31-80AD-D1434184ED48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682BFB07-DEA2-4828-A0CB-7096E37B9A37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5CF64051-47A7-4327-9C12-A1D37DBD9BE8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03BDAD71-AFD3-4A59-8D68-0255118F75A9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AED1E3DA-34B6-4395-90E8-7207BFA145A0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4A0CD53C-9BD1-4FC4-9A68-E4CEC79CE833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ADD65946-4A52-445D-ACFF-DABF9A49B5D4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ADD0EF4C-93EA-4081-AEDD-C844DF703874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B6878B9C-20A4-43AB-9936-8E9FDA82411B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D29F458D-088B-466D-A6EB-C631FF349BD8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937A2D83-D2A7-49AD-BDF7-47C88F5B02E2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1EE86862-9A21-4393-8050-413CCD2AD7A9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78" id="{6F64510D-A7D3-4320-9529-86DC051CD592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79" id="{CF3FB9D4-4005-493A-B2A7-F84366B6CB5E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B2BDD969-F278-4484-AF84-3A24F2987901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24E15006-F2F6-45D0-9649-3A8CD3FC8801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CF9F0ECC-6B28-4D9B-AFA6-EC1D8890C4C3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8</v>
      </c>
      <c r="B1" s="3"/>
      <c r="C1" s="20" t="s">
        <v>336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</row>
    <row r="9" spans="1:20" x14ac:dyDescent="0.3">
      <c r="C9" s="33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45.75" customHeight="1" x14ac:dyDescent="0.3">
      <c r="C10" s="25" t="s">
        <v>318</v>
      </c>
      <c r="D10" s="70" t="s">
        <v>400</v>
      </c>
      <c r="E10" s="71"/>
      <c r="F10" s="71"/>
      <c r="G10" s="71"/>
      <c r="H10" s="71"/>
      <c r="I10" s="71"/>
      <c r="J10" s="71"/>
      <c r="K10" s="71"/>
    </row>
    <row r="13" spans="1:20" x14ac:dyDescent="0.3">
      <c r="C13" s="21" t="s">
        <v>134</v>
      </c>
    </row>
    <row r="14" spans="1:20" ht="24" customHeight="1" x14ac:dyDescent="0.3">
      <c r="C14" s="61" t="s">
        <v>136</v>
      </c>
      <c r="D14" s="62"/>
      <c r="E14" s="62" t="s">
        <v>137</v>
      </c>
      <c r="F14" s="62"/>
      <c r="G14" s="62"/>
      <c r="H14" s="62"/>
      <c r="I14" s="62"/>
      <c r="J14" s="62"/>
      <c r="K14" s="63"/>
    </row>
    <row r="15" spans="1:20" ht="37.5" customHeight="1" x14ac:dyDescent="0.3">
      <c r="C15" s="54" t="s">
        <v>337</v>
      </c>
      <c r="D15" s="55"/>
      <c r="E15" s="81" t="s">
        <v>338</v>
      </c>
      <c r="F15" s="55"/>
      <c r="G15" s="55"/>
      <c r="H15" s="55"/>
      <c r="I15" s="55"/>
      <c r="J15" s="55"/>
      <c r="K15" s="75"/>
    </row>
    <row r="16" spans="1:20" ht="95.25" customHeight="1" x14ac:dyDescent="0.3">
      <c r="C16" s="6"/>
      <c r="G16" s="11"/>
      <c r="H16" s="11"/>
    </row>
    <row r="17" spans="3:6" ht="95.25" customHeight="1" x14ac:dyDescent="0.3"/>
    <row r="21" spans="3:6" x14ac:dyDescent="0.3">
      <c r="C21" s="6"/>
      <c r="D21" s="6"/>
      <c r="E21" s="6"/>
      <c r="F21" s="6"/>
    </row>
  </sheetData>
  <sheetProtection selectLockedCells="1" selectUnlockedCells="1"/>
  <mergeCells count="6">
    <mergeCell ref="D9:K9"/>
    <mergeCell ref="D10:K10"/>
    <mergeCell ref="C14:D14"/>
    <mergeCell ref="E14:K14"/>
    <mergeCell ref="C15:D15"/>
    <mergeCell ref="E15:K15"/>
  </mergeCells>
  <phoneticPr fontId="1" type="noConversion"/>
  <dataValidations disablePrompts="1" count="1">
    <dataValidation type="list" allowBlank="1" showInputMessage="1" showErrorMessage="1" sqref="G11:G12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8B4D4A2C-5741-4F01-B5A1-222305A8390F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C5B366FF-D076-48F9-BE3B-5C959B3CDC6D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B6CF8D2F-B963-4869-9E35-AF178BFE5D9C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5132844B-4692-4CCC-ABF3-F793110A220C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7A307A9E-3C07-4114-81B6-0A9BE6828A3F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97BB2487-8EB3-4674-BE07-B8C21282CB42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C1F3317F-224A-4CA2-A9DB-77A2B45C0BE8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13294070-628B-46D3-B40D-9948950063EF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F774D877-F1A3-413C-AA8D-BBE040E153A4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1617E7C5-FF56-4EEC-9A27-B7763B3460CC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8A0E6159-12E8-4375-B753-43E7BB8ADFCF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392C72EE-A399-4863-B9C6-D210C7DA14D3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4974F581-2C2C-44AD-BAE0-DDA6234232F2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667908A6-C6DD-4B1A-A559-E3448326D366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EA4DE166-CA6F-4F19-9FAB-F549A14A6EDE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999DA628-B3E0-455E-B60A-BC62FD507E87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115347F0-0C3D-4241-9009-B53D011B70B0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D5CB905B-6A77-4EEB-A7CF-FEADD79BC9B7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A8720FE3-B11E-431F-8C49-9F68A38AC45B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6E4C4956-F6AE-42F6-A0A3-BB55D18DEEEE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19DB182E-E40D-4DB4-BDFC-8EB9BEF3BA6A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52AC2D10-4B34-42F4-943E-5A6B25387E8E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61EAB505-7060-486B-A936-B54B9C3339FD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372C8F43-F2F9-42A9-B150-E403A75AB910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DCFD3DAC-E573-4190-8FD9-152EB631C85D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53048FC8-77F0-4AA6-AE88-6F96B742FD0C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47E12801-AA0C-4623-808D-6994FCA961D9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5DF1D03C-1B50-4C46-B61A-DDA4B3126C2A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F30A9FBF-0ABC-42FC-8B63-191E01135D98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2EBF9441-3EF7-48EE-B29D-254034661746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8749B5D1-C757-46E1-957B-546EC292AF57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59F8A1E0-847B-430E-B5C1-1FFC2D6E275B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72FA6F45-27BF-458E-9453-0A80F077CD76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EA97C671-2F03-477D-8264-E451D5B90D17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472949CF-8062-42B4-BB7E-8FC458362EEC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E423A121-B860-411F-8FDA-52841F9AEDE0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4EF7CC0E-171B-45DB-8EED-F5697DC9039E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0C2C8511-BFAF-48C3-BC17-E136AEE9E0AB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B4FFEA06-E88A-4E2E-A612-494D15B967C7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4BFBE58C-615F-4367-AD1C-3486C3259324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AA965A09-0F13-4849-A212-73B585FAF3DF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E7B82C62-C200-45A7-9002-0029820ED74E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451FC5E3-F850-4F31-B463-FDEB75D8A573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80" id="{DF7D7406-B3D0-48C9-B9F8-ECE383207C69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81" id="{CDBDCBE6-676C-436F-9D91-9B6A56C06CA1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651AAFBF-FF94-406A-984E-050B021787B0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0F12E0E0-BF59-48A1-BAD2-5AC67B241C13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4FF0CB7B-C020-4C4C-9C80-8B3E8B7D4CD9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T25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127</v>
      </c>
      <c r="B1" s="3"/>
      <c r="C1" s="20" t="s">
        <v>128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</row>
    <row r="9" spans="1:20" x14ac:dyDescent="0.3">
      <c r="C9" s="22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45.75" customHeight="1" x14ac:dyDescent="0.3">
      <c r="C10" s="25" t="s">
        <v>401</v>
      </c>
      <c r="D10" s="70" t="s">
        <v>129</v>
      </c>
      <c r="E10" s="71"/>
      <c r="F10" s="71"/>
      <c r="G10" s="71"/>
      <c r="H10" s="71"/>
      <c r="I10" s="71"/>
      <c r="J10" s="71"/>
      <c r="K10" s="71"/>
    </row>
    <row r="13" spans="1:20" x14ac:dyDescent="0.3">
      <c r="C13" s="21"/>
    </row>
    <row r="14" spans="1:20" x14ac:dyDescent="0.3">
      <c r="C14" s="21" t="s">
        <v>134</v>
      </c>
    </row>
    <row r="15" spans="1:20" ht="24" customHeight="1" x14ac:dyDescent="0.3">
      <c r="C15" s="61" t="s">
        <v>136</v>
      </c>
      <c r="D15" s="62"/>
      <c r="E15" s="62" t="s">
        <v>137</v>
      </c>
      <c r="F15" s="62"/>
      <c r="G15" s="62"/>
      <c r="H15" s="62"/>
      <c r="I15" s="62"/>
      <c r="J15" s="62"/>
      <c r="K15" s="63"/>
    </row>
    <row r="16" spans="1:20" ht="47.25" customHeight="1" x14ac:dyDescent="0.3">
      <c r="C16" s="54" t="s">
        <v>156</v>
      </c>
      <c r="D16" s="55"/>
      <c r="E16" s="82" t="s">
        <v>402</v>
      </c>
      <c r="F16" s="57"/>
      <c r="G16" s="57"/>
      <c r="H16" s="57"/>
      <c r="I16" s="57"/>
      <c r="J16" s="57"/>
      <c r="K16" s="58"/>
    </row>
    <row r="17" spans="3:11" ht="47.25" customHeight="1" x14ac:dyDescent="0.3">
      <c r="C17" s="54" t="s">
        <v>157</v>
      </c>
      <c r="D17" s="55"/>
      <c r="E17" s="82" t="s">
        <v>403</v>
      </c>
      <c r="F17" s="57"/>
      <c r="G17" s="57"/>
      <c r="H17" s="57"/>
      <c r="I17" s="57"/>
      <c r="J17" s="57"/>
      <c r="K17" s="58"/>
    </row>
    <row r="18" spans="3:11" ht="47.25" customHeight="1" x14ac:dyDescent="0.3">
      <c r="C18" s="54" t="s">
        <v>158</v>
      </c>
      <c r="D18" s="55"/>
      <c r="E18" s="82" t="s">
        <v>403</v>
      </c>
      <c r="F18" s="57"/>
      <c r="G18" s="57"/>
      <c r="H18" s="57"/>
      <c r="I18" s="57"/>
      <c r="J18" s="57"/>
      <c r="K18" s="58"/>
    </row>
    <row r="19" spans="3:11" ht="76.5" customHeight="1" x14ac:dyDescent="0.3">
      <c r="C19" s="54" t="s">
        <v>159</v>
      </c>
      <c r="D19" s="55"/>
      <c r="E19" s="82" t="s">
        <v>404</v>
      </c>
      <c r="F19" s="57"/>
      <c r="G19" s="57"/>
      <c r="H19" s="57"/>
      <c r="I19" s="57"/>
      <c r="J19" s="57"/>
      <c r="K19" s="58"/>
    </row>
    <row r="20" spans="3:11" x14ac:dyDescent="0.3">
      <c r="C20" s="6"/>
      <c r="G20" s="11"/>
      <c r="H20" s="11"/>
    </row>
    <row r="25" spans="3:11" x14ac:dyDescent="0.3">
      <c r="C25" s="6"/>
      <c r="D25" s="6"/>
      <c r="E25" s="6"/>
      <c r="F25" s="6"/>
    </row>
  </sheetData>
  <sheetProtection selectLockedCells="1" selectUnlockedCells="1"/>
  <mergeCells count="12">
    <mergeCell ref="C17:D17"/>
    <mergeCell ref="E17:K17"/>
    <mergeCell ref="C18:D18"/>
    <mergeCell ref="E18:K18"/>
    <mergeCell ref="C19:D19"/>
    <mergeCell ref="E19:K19"/>
    <mergeCell ref="C15:D15"/>
    <mergeCell ref="E15:K15"/>
    <mergeCell ref="C16:D16"/>
    <mergeCell ref="E16:K16"/>
    <mergeCell ref="D9:K9"/>
    <mergeCell ref="D10:K10"/>
  </mergeCells>
  <phoneticPr fontId="1" type="noConversion"/>
  <dataValidations disablePrompts="1" count="2">
    <dataValidation type="list" allowBlank="1" showInputMessage="1" showErrorMessage="1" sqref="D13">
      <formula1>용도</formula1>
    </dataValidation>
    <dataValidation type="list" allowBlank="1" showInputMessage="1" showErrorMessage="1" sqref="G11:G13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367B16B9-DED1-4EF6-BB12-85AB2DE7C6DD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FFC5EBBE-0EA3-4E43-8173-AF0D2452CCC8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A35F199C-B547-44CE-A14C-80D07BA62742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C3FFC3D2-AF2A-4E8A-9C0A-3A737AC27A32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53032886-3E7C-4668-9003-5953BD055A1F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3F8266F2-1CFC-4797-B8CD-046F410E7A58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22E1E64B-922C-475A-9CC3-86CF939A44C1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77C5A454-BE75-478F-B355-B0CDFED473E8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1E9C6F51-71AE-4DEF-85AA-BD0536D7C994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E41AD81D-98D1-45EA-9A46-A1EE431F8F7C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D2579327-376A-444E-A141-66DB0CB161B8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BCB6D9A2-13A6-48A6-A7C1-E8D7D59D6FE3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68814A9A-BE2B-4D9F-B85F-B9AA27A254EA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4D6D8F7A-1D9A-4476-9260-D90E8DA5091C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02ACD759-CA50-4BF4-8587-C3C40D3A63A7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E0A8A656-B478-4913-920E-7D7A93D5C5DC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7ECB4612-A88C-4F31-8906-3AF99B9C04FC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BDAFDAED-3A3A-45A5-BD15-F1959FFBF35A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F08CB202-ECF1-4C28-8677-6BDD1122AF61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6227E7BF-9A43-47B8-86C2-4FFC805B61EB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1A2F38F9-1F98-49F2-BB20-101D0E45B5F1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A18A9614-47BD-4D3D-8FE8-B5D5E364995C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9C505C24-462D-4725-9C48-8BDCB83BB449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4DFA9E59-B7F7-4651-B5B9-56AA73B80CA1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C19F76C0-F8A4-4051-A45A-27F209883E94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5F862A6C-92AC-4BDE-A7A0-FABE958CED14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81FFEE49-C870-4527-BAB9-30E82697BDCA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16A0925B-7317-41F9-9E0A-D3C2480FE45E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DBAFF875-BE55-4E37-9FD3-EC7673B93383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D83A0A1B-4634-4E86-8D8A-E9BD989C15CE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9CEDE4ED-AD59-4F88-95EA-99CE7A856C1B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C59C91BC-E09B-4B03-AAA8-C0386C88F0A9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2C79045D-9576-4F17-B92D-4350997CD723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5A007BBA-3089-4044-B642-DB379EBD1449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2A1E45C7-ADB9-4E30-80D9-8576EEC5AE47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26A27B79-C68F-43FF-8893-048965957D38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1DDCE794-33F3-4F2D-A1C8-0080536FA5A1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42E0F24D-C67E-411B-9B87-1020AFA6D0D3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7F6A1AC9-C33B-4131-A05C-BE02D4F91E4A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7F9246C2-D492-4A54-857E-86D10A048405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F953F130-517E-406C-A834-6B43967B7A23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7BE23E5B-4D5A-495F-A4D2-704901C3A081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43BDF943-6969-437F-B4E5-62D91454E9D2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82" id="{0CE74DBC-B33E-4577-9A5E-A04FA3DC4DD7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83" id="{0614388A-52EA-464C-BC9B-283DAC9713FB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6559EE5A-C01E-489C-8BEA-FB575DA03B8F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4059CB60-1DD8-4204-96E4-353A093E7FC3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1C494130-670E-42D6-BFBD-C46E22C00D5D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T25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130</v>
      </c>
      <c r="B1" s="3"/>
      <c r="C1" s="20" t="s">
        <v>131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2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45.75" customHeight="1" x14ac:dyDescent="0.3">
      <c r="C10" s="25" t="s">
        <v>132</v>
      </c>
      <c r="D10" s="70" t="s">
        <v>133</v>
      </c>
      <c r="E10" s="71"/>
      <c r="F10" s="71"/>
      <c r="G10" s="71"/>
      <c r="H10" s="71"/>
      <c r="I10" s="71"/>
      <c r="J10" s="71"/>
      <c r="K10" s="71"/>
    </row>
    <row r="13" spans="1:20" x14ac:dyDescent="0.3">
      <c r="C13" s="21" t="s">
        <v>134</v>
      </c>
    </row>
    <row r="14" spans="1:20" x14ac:dyDescent="0.3">
      <c r="C14" s="61" t="s">
        <v>136</v>
      </c>
      <c r="D14" s="62"/>
      <c r="E14" s="62" t="s">
        <v>137</v>
      </c>
      <c r="F14" s="62"/>
      <c r="G14" s="62"/>
      <c r="H14" s="62"/>
      <c r="I14" s="62"/>
      <c r="J14" s="62"/>
      <c r="K14" s="63"/>
    </row>
    <row r="15" spans="1:20" ht="24" customHeight="1" x14ac:dyDescent="0.3">
      <c r="C15" s="54" t="s">
        <v>135</v>
      </c>
      <c r="D15" s="55"/>
      <c r="E15" s="57" t="s">
        <v>405</v>
      </c>
      <c r="F15" s="57"/>
      <c r="G15" s="57"/>
      <c r="H15" s="57"/>
      <c r="I15" s="57"/>
      <c r="J15" s="57"/>
      <c r="K15" s="58"/>
    </row>
    <row r="16" spans="1:20" ht="24" customHeight="1" x14ac:dyDescent="0.3">
      <c r="C16" s="54" t="s">
        <v>138</v>
      </c>
      <c r="D16" s="55"/>
      <c r="E16" s="57" t="s">
        <v>406</v>
      </c>
      <c r="F16" s="57"/>
      <c r="G16" s="57"/>
      <c r="H16" s="57"/>
      <c r="I16" s="57"/>
      <c r="J16" s="57"/>
      <c r="K16" s="58"/>
    </row>
    <row r="17" spans="3:11" ht="24" customHeight="1" x14ac:dyDescent="0.3">
      <c r="C17" s="54" t="s">
        <v>139</v>
      </c>
      <c r="D17" s="55"/>
      <c r="E17" s="57" t="s">
        <v>407</v>
      </c>
      <c r="F17" s="57"/>
      <c r="G17" s="57"/>
      <c r="H17" s="57"/>
      <c r="I17" s="57"/>
      <c r="J17" s="57"/>
      <c r="K17" s="58"/>
    </row>
    <row r="18" spans="3:11" ht="24" customHeight="1" x14ac:dyDescent="0.3">
      <c r="C18" s="54" t="s">
        <v>409</v>
      </c>
      <c r="D18" s="55"/>
      <c r="E18" s="57" t="s">
        <v>406</v>
      </c>
      <c r="F18" s="57"/>
      <c r="G18" s="57"/>
      <c r="H18" s="57"/>
      <c r="I18" s="57"/>
      <c r="J18" s="57"/>
      <c r="K18" s="58"/>
    </row>
    <row r="19" spans="3:11" ht="24" customHeight="1" x14ac:dyDescent="0.3">
      <c r="C19" s="54" t="s">
        <v>140</v>
      </c>
      <c r="D19" s="55"/>
      <c r="E19" s="57" t="s">
        <v>408</v>
      </c>
      <c r="F19" s="57"/>
      <c r="G19" s="57"/>
      <c r="H19" s="57"/>
      <c r="I19" s="57"/>
      <c r="J19" s="57"/>
      <c r="K19" s="58"/>
    </row>
    <row r="20" spans="3:11" x14ac:dyDescent="0.3">
      <c r="C20" s="6"/>
      <c r="G20" s="11"/>
      <c r="H20" s="11"/>
    </row>
    <row r="21" spans="3:11" x14ac:dyDescent="0.3">
      <c r="C21" s="6"/>
    </row>
    <row r="25" spans="3:11" x14ac:dyDescent="0.3">
      <c r="C25" s="6"/>
      <c r="D25" s="6"/>
      <c r="E25" s="6"/>
      <c r="F25" s="6"/>
    </row>
  </sheetData>
  <sheetProtection selectLockedCells="1" selectUnlockedCells="1"/>
  <mergeCells count="14">
    <mergeCell ref="C19:D19"/>
    <mergeCell ref="E19:K19"/>
    <mergeCell ref="C17:D17"/>
    <mergeCell ref="C18:D18"/>
    <mergeCell ref="E14:K14"/>
    <mergeCell ref="E15:K15"/>
    <mergeCell ref="E16:K16"/>
    <mergeCell ref="E17:K17"/>
    <mergeCell ref="E18:K18"/>
    <mergeCell ref="D9:K9"/>
    <mergeCell ref="D10:K10"/>
    <mergeCell ref="C14:D14"/>
    <mergeCell ref="C15:D15"/>
    <mergeCell ref="C16:D16"/>
  </mergeCells>
  <phoneticPr fontId="1" type="noConversion"/>
  <dataValidations disablePrompts="1" count="2">
    <dataValidation type="list" allowBlank="1" showInputMessage="1" showErrorMessage="1" sqref="G11:G12 Q8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A62A182A-0643-4971-9F08-D15CE48151F2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80E64400-923E-4477-9C3B-ACE729E41877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48A2B2A4-5A7F-48FA-9869-DD9CBC4D8352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E3B07450-A31E-4D2A-9285-2A2D1D5C11F0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AE676D57-15D9-44F1-8CED-05F28A189437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B42A2D1F-1C24-4CF4-B7B5-F7452978FC59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37082F85-12DD-4D9E-B906-3E48744F6362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CC5DCD1C-5B45-4D54-A889-634A1FA23347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75F8DD24-F030-401A-902E-EAE50598A4D2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ABA9A8D7-B186-4F76-9239-689A7AB1930C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EEBCDCB1-8A80-4BAE-A3A2-0F12522DC6ED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6C3D20C8-3C03-4192-82D9-1011864A9FDE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0E1D475A-B6C9-4EAB-AF60-E21FB3C5FC5F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8D335CFC-4B13-4665-9500-055C965D5ADC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DC471738-13BB-454A-86AC-95823D136698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2E10BA28-3C40-45A3-88AE-B66ACFD79792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5A7607CD-74DB-4597-AF5F-49DD4E309767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4DA02393-E316-4711-BF1D-76D69BD0D197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E6AD7819-49A2-4FA6-B4F4-91419610F78F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6015E9BD-8A3F-41DE-ACFE-EE72B3325F14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089F4D0B-A046-490C-9039-EE1EE6E10722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C9677E20-F0FC-4FAE-B303-1AFB697A0A8C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85DF34F7-29A3-446F-8381-5768CA97B4EA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E4D44E87-717E-41B3-A87E-150E419E5BC2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27C61CD9-C0E8-43AD-90B9-AE1332C9BA1F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13853BB9-0C0D-40C8-9696-B523299DB0D8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5F8F4A0B-E7F0-40D1-BFCC-F7351E50E2FA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F4E53F67-A7B8-416B-B2E4-C3C2FF93A65D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99D1AD96-CC96-413D-B7EC-ADB67B927D21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DC31959A-E521-46C6-A831-FE6D19E33929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8DBA8592-4E6C-493C-869F-CFD4561D90E1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25A71FB7-EDD3-4BC5-9ECC-210FC9231AEA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A9CE3CB8-A76D-4109-A8F1-3CC3EB46EB33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9F955884-FDAE-42D8-ABFD-56C0535A3E32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AADDA34E-6962-4A47-8CC6-6AFB06086A24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27F149F4-727A-4BFD-9BC4-3D9941C75148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BD40D68D-C4D8-4BEC-A7C8-C746A181D3F6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E32D6D6C-9D9E-444A-A822-C247C2DF692D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E99E3E9A-9730-4367-B21E-95C9B7F0B1D0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1923E861-C21C-4CA1-BB8C-D048A2EB0E47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1E88C744-DBBC-4C47-B1A1-57BAA926504A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A29C9600-870F-4E3E-A0D1-CA9E2EE1BCDE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D973FBB1-5B24-4FE6-8CBD-70C0DEFF0893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84" id="{8AB9776D-B656-4B4E-99BC-A9C1F1A242DD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85" id="{90446956-ADA5-45ED-93CC-04B311525437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E619081A-46DC-4156-BC9A-FFE5DAA25EB4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FFF60964-7AD1-4E78-819A-FE6A11047F67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A9AAC885-E5F9-4172-9C04-6F48823A0970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T25"/>
  <sheetViews>
    <sheetView showGridLines="0" zoomScale="115" zoomScaleNormal="115" workbookViewId="0">
      <selection activeCell="J23" sqref="J23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142</v>
      </c>
      <c r="B1" s="3"/>
      <c r="C1" s="20" t="s">
        <v>141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2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32.25" customHeight="1" x14ac:dyDescent="0.3">
      <c r="C10" s="25" t="s">
        <v>132</v>
      </c>
      <c r="D10" s="70" t="s">
        <v>414</v>
      </c>
      <c r="E10" s="71"/>
      <c r="F10" s="71"/>
      <c r="G10" s="71"/>
      <c r="H10" s="71"/>
      <c r="I10" s="71"/>
      <c r="J10" s="71"/>
      <c r="K10" s="71"/>
    </row>
    <row r="11" spans="1:20" ht="31.5" customHeight="1" x14ac:dyDescent="0.3">
      <c r="C11" s="40" t="s">
        <v>424</v>
      </c>
      <c r="D11" s="85" t="s">
        <v>415</v>
      </c>
      <c r="E11" s="86"/>
      <c r="F11" s="86"/>
      <c r="G11" s="86"/>
      <c r="H11" s="86"/>
      <c r="I11" s="86"/>
      <c r="J11" s="86"/>
      <c r="K11" s="86"/>
    </row>
    <row r="13" spans="1:20" x14ac:dyDescent="0.3">
      <c r="C13" s="21" t="s">
        <v>134</v>
      </c>
    </row>
    <row r="14" spans="1:20" x14ac:dyDescent="0.3">
      <c r="C14" s="61" t="s">
        <v>136</v>
      </c>
      <c r="D14" s="62"/>
      <c r="E14" s="62" t="s">
        <v>137</v>
      </c>
      <c r="F14" s="62"/>
      <c r="G14" s="62"/>
      <c r="H14" s="62"/>
      <c r="I14" s="62"/>
      <c r="J14" s="62"/>
      <c r="K14" s="63"/>
    </row>
    <row r="15" spans="1:20" ht="24" customHeight="1" x14ac:dyDescent="0.3">
      <c r="C15" s="54" t="s">
        <v>143</v>
      </c>
      <c r="D15" s="55"/>
      <c r="E15" s="83" t="s">
        <v>410</v>
      </c>
      <c r="F15" s="83"/>
      <c r="G15" s="83"/>
      <c r="H15" s="83"/>
      <c r="I15" s="83"/>
      <c r="J15" s="83"/>
      <c r="K15" s="84"/>
    </row>
    <row r="16" spans="1:20" ht="24" customHeight="1" x14ac:dyDescent="0.3">
      <c r="C16" s="54" t="s">
        <v>144</v>
      </c>
      <c r="D16" s="55"/>
      <c r="E16" s="57" t="s">
        <v>411</v>
      </c>
      <c r="F16" s="57"/>
      <c r="G16" s="57"/>
      <c r="H16" s="57"/>
      <c r="I16" s="57"/>
      <c r="J16" s="57"/>
      <c r="K16" s="58"/>
    </row>
    <row r="17" spans="3:11" ht="24" customHeight="1" x14ac:dyDescent="0.3">
      <c r="C17" s="54" t="s">
        <v>145</v>
      </c>
      <c r="D17" s="55"/>
      <c r="E17" s="82" t="s">
        <v>412</v>
      </c>
      <c r="F17" s="57"/>
      <c r="G17" s="57"/>
      <c r="H17" s="57"/>
      <c r="I17" s="57"/>
      <c r="J17" s="57"/>
      <c r="K17" s="58"/>
    </row>
    <row r="18" spans="3:11" ht="24" customHeight="1" x14ac:dyDescent="0.3">
      <c r="C18" s="54" t="s">
        <v>146</v>
      </c>
      <c r="D18" s="55"/>
      <c r="E18" s="57" t="s">
        <v>413</v>
      </c>
      <c r="F18" s="57"/>
      <c r="G18" s="57"/>
      <c r="H18" s="57"/>
      <c r="I18" s="57"/>
      <c r="J18" s="57"/>
      <c r="K18" s="58"/>
    </row>
    <row r="19" spans="3:11" ht="24" customHeight="1" x14ac:dyDescent="0.3">
      <c r="C19" s="54" t="s">
        <v>416</v>
      </c>
      <c r="D19" s="55"/>
      <c r="E19" s="57" t="s">
        <v>420</v>
      </c>
      <c r="F19" s="57"/>
      <c r="G19" s="57"/>
      <c r="H19" s="57"/>
      <c r="I19" s="57"/>
      <c r="J19" s="57"/>
      <c r="K19" s="58"/>
    </row>
    <row r="20" spans="3:11" ht="24" customHeight="1" x14ac:dyDescent="0.3">
      <c r="C20" s="54" t="s">
        <v>417</v>
      </c>
      <c r="D20" s="55"/>
      <c r="E20" s="57" t="s">
        <v>421</v>
      </c>
      <c r="F20" s="57"/>
      <c r="G20" s="57"/>
      <c r="H20" s="57"/>
      <c r="I20" s="57"/>
      <c r="J20" s="57"/>
      <c r="K20" s="58"/>
    </row>
    <row r="21" spans="3:11" ht="24" customHeight="1" x14ac:dyDescent="0.3">
      <c r="C21" s="54" t="s">
        <v>418</v>
      </c>
      <c r="D21" s="55"/>
      <c r="E21" s="57" t="s">
        <v>422</v>
      </c>
      <c r="F21" s="57"/>
      <c r="G21" s="57"/>
      <c r="H21" s="57"/>
      <c r="I21" s="57"/>
      <c r="J21" s="57"/>
      <c r="K21" s="58"/>
    </row>
    <row r="22" spans="3:11" ht="24" customHeight="1" x14ac:dyDescent="0.3">
      <c r="C22" s="54" t="s">
        <v>419</v>
      </c>
      <c r="D22" s="55"/>
      <c r="E22" s="57" t="s">
        <v>423</v>
      </c>
      <c r="F22" s="57"/>
      <c r="G22" s="57"/>
      <c r="H22" s="57"/>
      <c r="I22" s="57"/>
      <c r="J22" s="57"/>
      <c r="K22" s="58"/>
    </row>
    <row r="25" spans="3:11" x14ac:dyDescent="0.3">
      <c r="C25" s="6"/>
      <c r="D25" s="6"/>
      <c r="E25" s="6"/>
      <c r="F25" s="6"/>
    </row>
  </sheetData>
  <sheetProtection selectLockedCells="1" selectUnlockedCells="1"/>
  <mergeCells count="21">
    <mergeCell ref="C22:D22"/>
    <mergeCell ref="E22:K22"/>
    <mergeCell ref="C19:D19"/>
    <mergeCell ref="E19:K19"/>
    <mergeCell ref="C20:D20"/>
    <mergeCell ref="E20:K20"/>
    <mergeCell ref="C21:D21"/>
    <mergeCell ref="E21:K21"/>
    <mergeCell ref="C16:D16"/>
    <mergeCell ref="E16:K16"/>
    <mergeCell ref="C17:D17"/>
    <mergeCell ref="E17:K17"/>
    <mergeCell ref="C18:D18"/>
    <mergeCell ref="E18:K18"/>
    <mergeCell ref="C15:D15"/>
    <mergeCell ref="E15:K15"/>
    <mergeCell ref="D9:K9"/>
    <mergeCell ref="D10:K10"/>
    <mergeCell ref="C14:D14"/>
    <mergeCell ref="E14:K14"/>
    <mergeCell ref="D11:K11"/>
  </mergeCells>
  <phoneticPr fontId="1" type="noConversion"/>
  <dataValidations count="2">
    <dataValidation type="list" allowBlank="1" showInputMessage="1" showErrorMessage="1" sqref="N8">
      <formula1>용도</formula1>
    </dataValidation>
    <dataValidation type="list" allowBlank="1" showInputMessage="1" showErrorMessage="1" sqref="G12 Q8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B90897D6-F528-464C-B87D-14CA9CE68BA8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6A074899-49DD-4D48-9C75-8DC9CF05A450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9A212DFA-DC87-4FAF-8380-BBF811B083A2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3784429C-CBD3-46EE-8EF9-460554E74232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4F4A34BB-4D37-48DF-969C-F7E9DCBDA5C2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95160903-2A8E-4E78-8B16-E8B761916021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1EF64224-53B1-415D-B623-623C3290FA8D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E07F1D78-BE0E-466C-8AC3-AE492BD0E0B3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2A5CF067-A3E1-47A1-AFB0-4E5935FBDB45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BFC67F35-94ED-4D03-8915-DB0F8445B7D3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21F9FC5B-0EA4-4CE9-A7DE-4572EFBA2137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CC7E2E65-A095-4415-A0C0-1E74A3F7DD30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33D5B752-63BD-460D-9E93-F90C31FDDFEF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26AB5F13-845C-43FE-84B1-F52EAAFAB3BD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954A5197-C916-48FD-89C2-96B94B382913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AFE54E2A-AB14-4FE8-8B44-4DE71B2DAFC0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89F7DE1B-2DC6-4FD8-9BE0-C76060BD9225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567F4D91-8CB9-47FF-9F20-DA434CD2D8F1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B75DC1FE-9D5F-4E30-96B4-4398D995CFC3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60259990-6C42-474F-9611-73F7BFBA86A6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2B1D8F41-ACC9-4C94-8E15-13F484B7BAD7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509A34D1-0A92-42DC-8893-64D53D808A67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39B2AEC9-95D0-4C24-9E7B-8BA1E4019648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A27AA148-FDF3-4EF6-87E3-3D2F1F089152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4CB4703C-47E4-49EC-A8A8-34724811694F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A86CDF82-75CA-490B-9BBD-9684CD9538FD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C205EA33-F5AB-4F91-B6E9-2CF1DD6CBEC7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74A6781D-3698-4C58-B2EA-1C6C7BB08AE3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5CF89889-0F28-46E5-B035-492A564FF5D7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8813E2B0-9FF1-42F2-BA76-CDFE9F30F6B9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013BCA81-48EB-43E4-B8C2-0F9876E1E3CE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C4266F05-E05C-4CBF-97FE-9EBABA331294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07A2431B-12D6-41EE-A67B-2F9BB4D8F257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D8C13E9E-709F-4A00-8C89-FC555F19A7F7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5BDC802C-709C-44C9-9FE9-5CEFAFF23B29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81A13B5F-1063-4831-8A7B-A7643656BAAE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48634CB6-B6C7-4833-B11D-4CDD5684BF2F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51D90171-BF85-4D70-8BE5-1B43815F7D54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6C07A808-09AD-4FF1-9389-50007B7B7F7A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7C0A990A-149B-4B88-A088-7B6A3F61C8E8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D88C3C8F-5CFA-49FA-A81E-D17017B654B8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08B07FED-D33F-44EA-8536-353D8C64824E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AD2799FF-DCF9-4259-9981-EC140D7B3611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86" id="{D061E777-9CAE-4923-9C0D-3971F304BB6D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87" id="{78079EB5-1B3D-4860-B52D-8136C5D5CA0D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3B4BB296-7BFA-492D-A580-68693A038028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EC70E438-A314-41C0-94A6-5F6D5066D47D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40C9A0A8-3FA6-4A9A-A5B0-AB1016942C16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T27"/>
  <sheetViews>
    <sheetView showGridLines="0" zoomScale="115" zoomScaleNormal="115" workbookViewId="0">
      <selection activeCell="J23" sqref="J23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160</v>
      </c>
      <c r="B1" s="3"/>
      <c r="C1" s="20" t="s">
        <v>161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2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27.75" customHeight="1" x14ac:dyDescent="0.3">
      <c r="C10" s="30" t="s">
        <v>162</v>
      </c>
      <c r="D10" s="87" t="s">
        <v>165</v>
      </c>
      <c r="E10" s="87"/>
      <c r="F10" s="87"/>
      <c r="G10" s="87"/>
      <c r="H10" s="87"/>
      <c r="I10" s="87"/>
      <c r="J10" s="87"/>
      <c r="K10" s="85"/>
    </row>
    <row r="11" spans="1:20" ht="30.75" customHeight="1" x14ac:dyDescent="0.3">
      <c r="C11" s="24" t="s">
        <v>163</v>
      </c>
      <c r="D11" s="87" t="s">
        <v>166</v>
      </c>
      <c r="E11" s="87"/>
      <c r="F11" s="87"/>
      <c r="G11" s="87"/>
      <c r="H11" s="87"/>
      <c r="I11" s="87"/>
      <c r="J11" s="87"/>
      <c r="K11" s="85"/>
    </row>
    <row r="12" spans="1:20" ht="30.75" customHeight="1" x14ac:dyDescent="0.3">
      <c r="C12" s="31" t="s">
        <v>164</v>
      </c>
      <c r="D12" s="81" t="s">
        <v>167</v>
      </c>
      <c r="E12" s="81"/>
      <c r="F12" s="81"/>
      <c r="G12" s="81"/>
      <c r="H12" s="81"/>
      <c r="I12" s="81"/>
      <c r="J12" s="81"/>
      <c r="K12" s="70"/>
    </row>
    <row r="15" spans="1:20" x14ac:dyDescent="0.3">
      <c r="C15" s="21" t="s">
        <v>134</v>
      </c>
    </row>
    <row r="16" spans="1:20" x14ac:dyDescent="0.3">
      <c r="C16" s="61" t="s">
        <v>136</v>
      </c>
      <c r="D16" s="62"/>
      <c r="E16" s="62" t="s">
        <v>137</v>
      </c>
      <c r="F16" s="62"/>
      <c r="G16" s="62"/>
      <c r="H16" s="62"/>
      <c r="I16" s="62"/>
      <c r="J16" s="62"/>
      <c r="K16" s="63"/>
    </row>
    <row r="17" spans="3:11" ht="58.5" customHeight="1" x14ac:dyDescent="0.3">
      <c r="C17" s="54" t="s">
        <v>168</v>
      </c>
      <c r="D17" s="55"/>
      <c r="E17" s="56" t="s">
        <v>425</v>
      </c>
      <c r="F17" s="57"/>
      <c r="G17" s="57"/>
      <c r="H17" s="57"/>
      <c r="I17" s="57"/>
      <c r="J17" s="57"/>
      <c r="K17" s="58"/>
    </row>
    <row r="18" spans="3:11" ht="139.5" customHeight="1" x14ac:dyDescent="0.3">
      <c r="C18" s="54" t="s">
        <v>169</v>
      </c>
      <c r="D18" s="55"/>
      <c r="E18" s="82" t="s">
        <v>426</v>
      </c>
      <c r="F18" s="57"/>
      <c r="G18" s="57"/>
      <c r="H18" s="57"/>
      <c r="I18" s="57"/>
      <c r="J18" s="57"/>
      <c r="K18" s="58"/>
    </row>
    <row r="19" spans="3:11" ht="33.75" customHeight="1" x14ac:dyDescent="0.3">
      <c r="C19" s="54" t="s">
        <v>171</v>
      </c>
      <c r="D19" s="55"/>
      <c r="E19" s="82" t="s">
        <v>427</v>
      </c>
      <c r="F19" s="57"/>
      <c r="G19" s="57"/>
      <c r="H19" s="57"/>
      <c r="I19" s="57"/>
      <c r="J19" s="57"/>
      <c r="K19" s="58"/>
    </row>
    <row r="20" spans="3:11" ht="69" customHeight="1" x14ac:dyDescent="0.3">
      <c r="C20" s="54" t="s">
        <v>172</v>
      </c>
      <c r="D20" s="55"/>
      <c r="E20" s="82" t="s">
        <v>428</v>
      </c>
      <c r="F20" s="57"/>
      <c r="G20" s="57"/>
      <c r="H20" s="57"/>
      <c r="I20" s="57"/>
      <c r="J20" s="57"/>
      <c r="K20" s="58"/>
    </row>
    <row r="21" spans="3:11" ht="46.5" customHeight="1" x14ac:dyDescent="0.3">
      <c r="C21" s="54" t="s">
        <v>170</v>
      </c>
      <c r="D21" s="55"/>
      <c r="E21" s="82" t="s">
        <v>429</v>
      </c>
      <c r="F21" s="57"/>
      <c r="G21" s="57"/>
      <c r="H21" s="57"/>
      <c r="I21" s="57"/>
      <c r="J21" s="57"/>
      <c r="K21" s="58"/>
    </row>
    <row r="22" spans="3:11" x14ac:dyDescent="0.3">
      <c r="C22" s="6"/>
      <c r="G22" s="11"/>
      <c r="H22" s="11"/>
    </row>
    <row r="23" spans="3:11" x14ac:dyDescent="0.3">
      <c r="C23" s="6"/>
    </row>
    <row r="27" spans="3:11" x14ac:dyDescent="0.3">
      <c r="C27" s="6"/>
      <c r="D27" s="6"/>
      <c r="E27" s="6"/>
      <c r="F27" s="6"/>
    </row>
  </sheetData>
  <sheetProtection selectLockedCells="1" selectUnlockedCells="1"/>
  <mergeCells count="16">
    <mergeCell ref="C21:D21"/>
    <mergeCell ref="E21:K21"/>
    <mergeCell ref="C18:D18"/>
    <mergeCell ref="E18:K18"/>
    <mergeCell ref="C19:D19"/>
    <mergeCell ref="E19:K19"/>
    <mergeCell ref="C20:D20"/>
    <mergeCell ref="E20:K20"/>
    <mergeCell ref="D9:K9"/>
    <mergeCell ref="D10:K10"/>
    <mergeCell ref="C16:D16"/>
    <mergeCell ref="E16:K16"/>
    <mergeCell ref="C17:D17"/>
    <mergeCell ref="E17:K17"/>
    <mergeCell ref="D11:K11"/>
    <mergeCell ref="D12:K12"/>
  </mergeCells>
  <phoneticPr fontId="1" type="noConversion"/>
  <dataValidations disablePrompts="1" count="2">
    <dataValidation type="list" allowBlank="1" showInputMessage="1" showErrorMessage="1" sqref="G11:G14 Q8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5E7F2894-638C-4663-A85C-B375DE1B43AA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D314A6E3-6E96-486C-8C41-A2D6BD4787EA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0E326252-EA62-4B84-A6D4-7376DACDB0B6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685EA930-AA46-4EF5-89C8-7A16A6DD08F8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F43CEB93-0444-4555-9CE9-2BA87B8D927B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3771EAFC-0905-411D-BFDA-30BA93CA3919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F067A5C0-77BC-41BD-A9EF-E0F0FF79BCD5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8BF21239-6C99-446A-ACF2-BF83E595FE0D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F1D0E6AF-DC00-4C9C-AA38-820E2292CE21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1D11CFBB-3840-4A1A-AD70-22887791F985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AD5DD535-262F-44EE-9505-34D614C2A68A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E36C68E2-8670-4F07-AF5C-6471C3C6CAD9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8AB57A9A-83AE-4866-B19B-71ED55F10CF3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1197E701-6E89-4C30-938A-0139ED4519C8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D5939505-82C2-4377-9833-40F7B7A3B48E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FE3C31CB-6C02-41CE-BFF4-1E843FCEDA3C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AE25261E-30B1-4CFF-B5EA-9FFA0E93AA8C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E5BAD02A-4F54-43A3-8C15-B1BE8A42A7AF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7ED4751A-ED93-44F4-B502-1FBA8E7A4FF3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B00FE39B-B252-466D-AFFF-2C150ACEB704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B35BC9D4-354E-4805-A8E9-0F4D0DF6AE04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0325C5B5-AFEA-4173-9FE0-250107E91814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26E302F1-17FD-4BFD-A4FA-D7BA8272333F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75FBABF7-CD53-42D5-A30C-FD48CCC326B4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FFF93139-7A88-47A8-A608-0731BDDE428E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1310922B-17D2-4703-8FF4-342D72D8B86B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DDF7E31C-EE04-43B4-B22F-46D29EDA79C4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C4C37B18-170F-420F-867E-199FC5DBD22F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DD1E339F-231D-4DC5-983A-7BE727231EE0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C9621CB8-6739-4FF0-99FE-79A98D8481D6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8983BE11-A302-4EC8-865A-D676034F3C66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82101E04-C320-4589-9C02-1176B92A4738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95ABBD27-DFBE-4A98-8530-5F55010295FC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BE725776-3CFF-448F-8F22-4A2A714527FA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7DC01D3F-B9C7-4B92-A87E-C153581EDE21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010BD2B2-906F-42A0-8017-A9504C59DB4E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0D4F6E69-1F13-46C4-B19B-73BE3025434D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0D3BD4FE-D179-4DA7-9363-8E78CB917885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A9976B17-DEAF-4C82-ADAA-26A25BBF34D3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8C56C579-4AAA-4EA3-9ACF-56852E7AF59D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FD1F40B4-F32B-4439-A8CD-5EAD0A10B992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E8C8AFD4-7E80-4525-86AE-F1F5D89AE073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ABC4A396-AC87-41C9-A2DE-BB19B9F19542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88" id="{D56F74E7-C571-4E81-A690-A8CA22B95624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89" id="{5CE7E0A3-32B2-4DFA-B987-C1DCCC688B0B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0DDC4DC5-55D6-4EC9-A87E-690786A057CC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77323E63-E965-4C8C-9C14-1D8EF16A129E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9AE6F31B-B4FC-4AAA-836A-4417ACEC5911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T22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173</v>
      </c>
      <c r="B1" s="3"/>
      <c r="C1" s="20" t="s">
        <v>174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</row>
    <row r="9" spans="1:20" x14ac:dyDescent="0.3">
      <c r="C9" s="22" t="s">
        <v>112</v>
      </c>
      <c r="D9" s="63" t="s">
        <v>113</v>
      </c>
      <c r="E9" s="69"/>
      <c r="F9" s="69"/>
      <c r="G9" s="69"/>
      <c r="H9" s="69"/>
      <c r="I9" s="69"/>
      <c r="J9" s="69"/>
      <c r="K9" s="69"/>
      <c r="M9" s="21"/>
      <c r="N9" s="21"/>
      <c r="O9" s="21"/>
      <c r="P9" s="21"/>
      <c r="Q9" s="21"/>
      <c r="R9" s="21"/>
      <c r="S9" s="21"/>
      <c r="T9" s="21"/>
    </row>
    <row r="10" spans="1:20" ht="45.75" customHeight="1" x14ac:dyDescent="0.3">
      <c r="C10" s="25" t="s">
        <v>175</v>
      </c>
      <c r="D10" s="70" t="s">
        <v>176</v>
      </c>
      <c r="E10" s="71"/>
      <c r="F10" s="71"/>
      <c r="G10" s="71"/>
      <c r="H10" s="71"/>
      <c r="I10" s="71"/>
      <c r="J10" s="71"/>
      <c r="K10" s="71"/>
      <c r="M10" s="21"/>
      <c r="N10" s="21"/>
      <c r="O10" s="21"/>
      <c r="P10" s="21"/>
      <c r="Q10" s="21"/>
      <c r="R10" s="21"/>
      <c r="S10" s="21"/>
      <c r="T10" s="21"/>
    </row>
    <row r="11" spans="1:20" x14ac:dyDescent="0.3">
      <c r="M11" s="21"/>
      <c r="N11" s="21"/>
      <c r="O11" s="21"/>
      <c r="P11" s="21"/>
      <c r="Q11" s="21"/>
      <c r="R11" s="21"/>
      <c r="S11" s="21"/>
      <c r="T11" s="21"/>
    </row>
    <row r="12" spans="1:20" x14ac:dyDescent="0.3">
      <c r="M12" s="21"/>
      <c r="N12" s="21"/>
      <c r="O12" s="21"/>
      <c r="P12" s="21"/>
      <c r="Q12" s="21"/>
      <c r="R12" s="21"/>
      <c r="S12" s="21"/>
      <c r="T12" s="21"/>
    </row>
    <row r="13" spans="1:20" x14ac:dyDescent="0.3">
      <c r="C13" s="21" t="s">
        <v>134</v>
      </c>
      <c r="M13" s="21"/>
      <c r="N13" s="21"/>
      <c r="O13" s="21"/>
      <c r="P13" s="21"/>
      <c r="Q13" s="21"/>
      <c r="R13" s="21"/>
      <c r="S13" s="21"/>
      <c r="T13" s="21"/>
    </row>
    <row r="14" spans="1:20" x14ac:dyDescent="0.3">
      <c r="C14" s="61" t="s">
        <v>136</v>
      </c>
      <c r="D14" s="62"/>
      <c r="E14" s="62" t="s">
        <v>137</v>
      </c>
      <c r="F14" s="62"/>
      <c r="G14" s="62"/>
      <c r="H14" s="62"/>
      <c r="I14" s="62"/>
      <c r="J14" s="62"/>
      <c r="K14" s="63"/>
    </row>
    <row r="15" spans="1:20" ht="186" customHeight="1" x14ac:dyDescent="0.3">
      <c r="C15" s="54" t="s">
        <v>177</v>
      </c>
      <c r="D15" s="55"/>
      <c r="E15" s="82" t="s">
        <v>178</v>
      </c>
      <c r="F15" s="57"/>
      <c r="G15" s="57"/>
      <c r="H15" s="57"/>
      <c r="I15" s="57"/>
      <c r="J15" s="57"/>
      <c r="K15" s="58"/>
    </row>
    <row r="16" spans="1:20" ht="24" customHeight="1" x14ac:dyDescent="0.3">
      <c r="C16" s="6"/>
    </row>
    <row r="17" spans="3:8" x14ac:dyDescent="0.3">
      <c r="C17" s="6"/>
      <c r="G17" s="11"/>
      <c r="H17" s="11"/>
    </row>
    <row r="18" spans="3:8" x14ac:dyDescent="0.3">
      <c r="C18" s="6"/>
    </row>
    <row r="22" spans="3:8" x14ac:dyDescent="0.3">
      <c r="C22" s="6"/>
      <c r="D22" s="6"/>
      <c r="E22" s="6"/>
      <c r="F22" s="6"/>
    </row>
  </sheetData>
  <sheetProtection selectLockedCells="1" selectUnlockedCells="1"/>
  <mergeCells count="6">
    <mergeCell ref="C15:D15"/>
    <mergeCell ref="E15:K15"/>
    <mergeCell ref="D9:K9"/>
    <mergeCell ref="D10:K10"/>
    <mergeCell ref="C14:D14"/>
    <mergeCell ref="E14:K14"/>
  </mergeCells>
  <phoneticPr fontId="1" type="noConversion"/>
  <dataValidations disablePrompts="1" count="2">
    <dataValidation type="list" allowBlank="1" showInputMessage="1" showErrorMessage="1" sqref="G11:G12 Q8 G16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C6FD4C50-11EB-4C91-8AF6-68D7C9F77331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0B62E9B7-FECA-4842-8AEA-CF515DD8C8DC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C5D25A4A-3C52-473C-A6E0-75AD390C696F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6895A843-6A2C-4BFE-B5EC-7842CAF57846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4BBA6E02-84A6-4DDF-87B9-99AF8A703656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2658B4EB-746B-4EC4-BAB5-FC94E7C169FE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1C6BC0CD-CF30-47DC-9BC4-AFBEE9FBFDB9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831A3C53-85F8-45F0-9442-0E75C1E6C7DA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578A9E4D-803F-4344-9A9F-21F1A210EF06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F8269C46-27DF-4EC6-B850-BBD082FD587A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F3AC6483-AD80-4CEF-8DC5-31D65FC97D49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D1DA7DD5-29AE-4DEA-8467-B45A28E7D060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410B4DB9-2262-4CDE-BD1E-A7474725D1AA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294D3381-B39B-402F-B38B-792322A869F0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1E32BB5F-2643-4B8D-B021-55DE09B41E07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BC0131EC-0915-41BC-8155-25948F4B70F9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BACFC230-A5E9-4C1D-AC48-8DA802471129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73D198AC-2938-4124-B991-C7A975C191C9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037A578B-2311-4EDC-859D-A88CCD3BC7C0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CC2D6163-4543-4C72-B10D-912A0827D502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299A0819-9D78-4247-B5F7-E10F08B905E8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D71F101F-A276-4026-BAD6-44E3DAC995F2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4193FBB4-FE3E-47A2-A92C-549180728E76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350BEC4A-6BFC-4F0D-8E70-0A81821C2158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2198F2B0-BA23-41C9-9E39-6EAB2DFDA788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DE0B4475-290B-49E3-B656-73E90FD80B7B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699453EE-73EC-427C-9F16-E5BBDC239532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5AD29B88-AEAE-4CD8-B8F1-671FF53CD70F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F7524BC8-CDD6-40EA-8644-30EA6671B4BC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AA4BE336-E8B4-445F-9A60-FFCBD9515561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54DDF312-AF5F-42A1-B8EC-8127A1CF6493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A8BE5356-B21C-46FE-A59B-9CF5D6A12CC1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2F5CCF2B-B2B3-4EFA-B877-CE5E5020A674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A1F99EE5-39CF-46D5-B52B-DE7FACE090B0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D0168EF2-83F9-496B-8A3C-B138ABC7CF68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F5EDF44B-FB20-4AF4-BB28-C8A429C4C5FF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F52C6670-AB9C-4276-B5F6-F6F798E87831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9E89CD3A-EA87-4BD7-A5AB-4DD0F44B32D2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48294229-807D-4EAC-8ECB-33139517354B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83B88D4A-E7AE-43CC-B987-689B4DDACC91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4BD82EFD-8C17-4A20-985F-44378530282D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2C429ED4-F329-405A-92AA-60AF9E31D8C5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22379E75-C952-4503-B04D-6B5CBEB12DF2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90" id="{48CE8EFA-80A3-4792-B080-D2BDEC227CE7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91" id="{00019B84-C288-406E-BEC6-F13AB2F0121F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C18E8AEA-9A53-4340-B082-9993985A74E0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6BE8AF1A-8CD4-4BBF-9B7E-AA0EADB16778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76718E73-428C-4030-BC39-25FB50F863A7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T22"/>
  <sheetViews>
    <sheetView showGridLines="0" zoomScale="115" zoomScaleNormal="115" workbookViewId="0">
      <selection activeCell="J23" sqref="J23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180</v>
      </c>
      <c r="B1" s="3"/>
      <c r="C1" s="20" t="s">
        <v>179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7" spans="1:20" x14ac:dyDescent="0.3">
      <c r="M7" s="21"/>
      <c r="N7" s="21"/>
      <c r="O7" s="21"/>
      <c r="P7" s="21"/>
      <c r="Q7" s="21"/>
      <c r="R7" s="21"/>
      <c r="S7" s="21"/>
      <c r="T7" s="21"/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</row>
    <row r="9" spans="1:20" x14ac:dyDescent="0.3">
      <c r="C9" s="22" t="s">
        <v>112</v>
      </c>
      <c r="D9" s="63" t="s">
        <v>113</v>
      </c>
      <c r="E9" s="69"/>
      <c r="F9" s="69"/>
      <c r="G9" s="69"/>
      <c r="H9" s="69"/>
      <c r="I9" s="69"/>
      <c r="J9" s="69"/>
      <c r="K9" s="69"/>
      <c r="M9" s="21"/>
      <c r="N9" s="21"/>
      <c r="O9" s="21"/>
      <c r="P9" s="21"/>
      <c r="Q9" s="21"/>
      <c r="R9" s="21"/>
      <c r="S9" s="21"/>
      <c r="T9" s="21"/>
    </row>
    <row r="10" spans="1:20" ht="53.25" customHeight="1" x14ac:dyDescent="0.3">
      <c r="C10" s="25" t="s">
        <v>181</v>
      </c>
      <c r="D10" s="70" t="s">
        <v>184</v>
      </c>
      <c r="E10" s="71"/>
      <c r="F10" s="71"/>
      <c r="G10" s="71"/>
      <c r="H10" s="71"/>
      <c r="I10" s="71"/>
      <c r="J10" s="71"/>
      <c r="K10" s="71"/>
      <c r="M10" s="21"/>
      <c r="N10" s="21"/>
      <c r="O10" s="21"/>
      <c r="P10" s="21"/>
      <c r="Q10" s="21"/>
      <c r="R10" s="21"/>
      <c r="S10" s="21"/>
      <c r="T10" s="21"/>
    </row>
    <row r="11" spans="1:20" x14ac:dyDescent="0.3">
      <c r="M11" s="21"/>
      <c r="N11" s="21"/>
      <c r="O11" s="21"/>
      <c r="P11" s="21"/>
      <c r="Q11" s="21"/>
      <c r="R11" s="21"/>
      <c r="S11" s="21"/>
      <c r="T11" s="21"/>
    </row>
    <row r="12" spans="1:20" x14ac:dyDescent="0.3">
      <c r="M12" s="21"/>
      <c r="N12" s="21"/>
      <c r="O12" s="21"/>
      <c r="P12" s="21"/>
      <c r="Q12" s="21"/>
      <c r="R12" s="21"/>
      <c r="S12" s="21"/>
      <c r="T12" s="21"/>
    </row>
    <row r="13" spans="1:20" x14ac:dyDescent="0.3">
      <c r="C13" s="21" t="s">
        <v>134</v>
      </c>
      <c r="M13" s="21"/>
      <c r="N13" s="21"/>
      <c r="O13" s="21"/>
      <c r="P13" s="21"/>
      <c r="Q13" s="21"/>
      <c r="R13" s="21"/>
      <c r="S13" s="21"/>
      <c r="T13" s="21"/>
    </row>
    <row r="14" spans="1:20" x14ac:dyDescent="0.3">
      <c r="C14" s="61" t="s">
        <v>136</v>
      </c>
      <c r="D14" s="62"/>
      <c r="E14" s="62" t="s">
        <v>137</v>
      </c>
      <c r="F14" s="62"/>
      <c r="G14" s="62"/>
      <c r="H14" s="62"/>
      <c r="I14" s="62"/>
      <c r="J14" s="62"/>
      <c r="K14" s="63"/>
      <c r="M14" s="21"/>
      <c r="N14" s="21"/>
      <c r="O14" s="21"/>
      <c r="P14" s="21"/>
      <c r="Q14" s="21"/>
      <c r="R14" s="21"/>
      <c r="S14" s="21"/>
      <c r="T14" s="21"/>
    </row>
    <row r="15" spans="1:20" ht="57" customHeight="1" x14ac:dyDescent="0.3">
      <c r="C15" s="54" t="s">
        <v>182</v>
      </c>
      <c r="D15" s="55"/>
      <c r="E15" s="82" t="s">
        <v>430</v>
      </c>
      <c r="F15" s="57"/>
      <c r="G15" s="57"/>
      <c r="H15" s="57"/>
      <c r="I15" s="57"/>
      <c r="J15" s="57"/>
      <c r="K15" s="58"/>
      <c r="M15" s="21"/>
      <c r="N15" s="21"/>
      <c r="O15" s="21"/>
      <c r="P15" s="21"/>
      <c r="Q15" s="21"/>
      <c r="R15" s="21"/>
      <c r="S15" s="21"/>
      <c r="T15" s="21"/>
    </row>
    <row r="16" spans="1:20" ht="81" customHeight="1" x14ac:dyDescent="0.3">
      <c r="C16" s="54" t="s">
        <v>183</v>
      </c>
      <c r="D16" s="55"/>
      <c r="E16" s="82" t="s">
        <v>431</v>
      </c>
      <c r="F16" s="57"/>
      <c r="G16" s="57"/>
      <c r="H16" s="57"/>
      <c r="I16" s="57"/>
      <c r="J16" s="57"/>
      <c r="K16" s="58"/>
    </row>
    <row r="17" spans="3:8" x14ac:dyDescent="0.3">
      <c r="C17" s="6"/>
      <c r="G17" s="11"/>
      <c r="H17" s="11"/>
    </row>
    <row r="18" spans="3:8" x14ac:dyDescent="0.3">
      <c r="C18" s="6"/>
    </row>
    <row r="22" spans="3:8" x14ac:dyDescent="0.3">
      <c r="C22" s="6"/>
      <c r="D22" s="6"/>
      <c r="E22" s="6"/>
      <c r="F22" s="6"/>
    </row>
  </sheetData>
  <sheetProtection selectLockedCells="1" selectUnlockedCells="1"/>
  <mergeCells count="8">
    <mergeCell ref="C16:D16"/>
    <mergeCell ref="E16:K16"/>
    <mergeCell ref="D9:K9"/>
    <mergeCell ref="D10:K10"/>
    <mergeCell ref="C14:D14"/>
    <mergeCell ref="E14:K14"/>
    <mergeCell ref="C15:D15"/>
    <mergeCell ref="E15:K15"/>
  </mergeCells>
  <phoneticPr fontId="1" type="noConversion"/>
  <dataValidations count="2">
    <dataValidation type="list" allowBlank="1" showInputMessage="1" showErrorMessage="1" sqref="N8">
      <formula1>용도</formula1>
    </dataValidation>
    <dataValidation type="list" allowBlank="1" showInputMessage="1" showErrorMessage="1" sqref="G11:G12 Q8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44161797-32F5-4A6F-8D98-234A9CC48B26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67A7808C-2B70-4B86-B887-DA67866381A0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162B289E-C6AC-43B7-87BB-037D965C357B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078BA8B9-6C27-46D9-9B8A-57EB99F48FA9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C1FBDA97-4E7D-4FDE-8771-9482C0991FAD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09E35C93-DC18-4E23-B663-9CC0ED5BFB85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6C19C322-470B-4007-A2A7-18149A482C80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4DE1F3ED-02FA-4ECC-9908-698FD46B3C46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50B557E6-2785-4FF8-91B0-AA08631A7AFA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75515930-ED6B-410B-BDA9-E3CCF61F6BE3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3411B765-DE2F-47CF-AC6C-9EDB77E7B05D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867DA57B-651B-4104-986C-FC3A8C136EB0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4978A5C0-183E-48FE-8A88-89B028D5EFC3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375D7F73-2823-4F91-BB4A-BF1B36AEF90F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DAC53DCB-3107-4FD5-95DD-8231489BABFE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B716156F-D9DD-4495-9E62-510CB0DF9F21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96AA605A-EB90-441B-9509-CC0065EC1171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2BFAA60D-B4E0-48C4-85BE-07938BFF1649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264440EA-D7DD-4A6F-A3FB-CAEFC0F29257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C530390B-1364-47D8-8959-7489E29BC5AA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5A3F0D51-DE9D-4A55-BB62-5D559BAE4C21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7AAEFDBB-A350-42AB-8BAA-579DA5DEE7DF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4A351BC5-E527-414B-B689-3C4A5710CDD0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073E8625-8BC8-4BF4-B19F-21F2A8B2D69B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521E91FF-C6CB-4FA6-8C97-717AF28FE70C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AD107EA4-A2FC-4C3F-B3F9-1F1097D222A6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3677E0B2-D495-4C95-BC91-C8454750ECC3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F428E2D8-A47B-4147-860D-1A4FA7B35F43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F2970C7E-184F-4FDB-AA0C-882DF0E0E759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CB437E39-3BA7-418F-9323-D33719559EF3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99331C66-9BDF-4A0C-9856-C648159ED330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1387DF25-D324-4E0D-AE43-07AB03D52BA1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D6619849-0C35-495D-BA49-25B31827EC11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D44EBF83-DCA7-49BD-845D-3D4B2C2F6994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3D28B624-B273-4917-9D99-DB32A5D1B263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583358AC-8C68-4E94-8913-D394D3A42FB0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162501D9-0DD0-42B1-9B25-9812A4E3C49A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037F8472-B4EB-43AD-940C-9F804246FE41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278428DA-1DA8-48E0-92C0-4AC24E2EAC2E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DD7B35A3-D5F4-4D89-870B-6D99E93AAF68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381FB658-F7AF-4395-8510-496B54CD26DE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D1035803-7511-4A1A-AD88-F7EA40E5ADFB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224625B9-C689-470A-B556-E901756B1E1F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92" id="{06A181F2-200F-4F51-8B9D-945D692B44C2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93" id="{642267DE-EF04-43EE-824F-8C3FBFA9BE81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E4489E8F-19B8-4703-B912-0AF81C97944F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5251FB9E-7F0A-4200-8D6E-249C08709B27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3AB9B226-9E2D-4309-BB02-D7B2A1287EBF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showGridLines="0" zoomScale="115" zoomScaleNormal="115" workbookViewId="0">
      <selection activeCell="J23" sqref="J23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332</v>
      </c>
      <c r="B1" s="3"/>
      <c r="C1" s="20" t="s">
        <v>333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33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53.25" customHeight="1" x14ac:dyDescent="0.3">
      <c r="C10" s="25" t="s">
        <v>334</v>
      </c>
      <c r="D10" s="70" t="s">
        <v>335</v>
      </c>
      <c r="E10" s="71"/>
      <c r="F10" s="71"/>
      <c r="G10" s="71"/>
      <c r="H10" s="71"/>
      <c r="I10" s="71"/>
      <c r="J10" s="71"/>
      <c r="K10" s="71"/>
    </row>
    <row r="13" spans="1:20" x14ac:dyDescent="0.3">
      <c r="C13" s="21" t="s">
        <v>134</v>
      </c>
    </row>
    <row r="14" spans="1:20" x14ac:dyDescent="0.3">
      <c r="C14" s="61" t="s">
        <v>136</v>
      </c>
      <c r="D14" s="62"/>
      <c r="E14" s="62" t="s">
        <v>137</v>
      </c>
      <c r="F14" s="62"/>
      <c r="G14" s="62"/>
      <c r="H14" s="62"/>
      <c r="I14" s="62"/>
      <c r="J14" s="62"/>
      <c r="K14" s="63"/>
    </row>
    <row r="15" spans="1:20" ht="57" customHeight="1" x14ac:dyDescent="0.3">
      <c r="C15" s="54"/>
      <c r="D15" s="55"/>
      <c r="E15" s="82"/>
      <c r="F15" s="57"/>
      <c r="G15" s="57"/>
      <c r="H15" s="57"/>
      <c r="I15" s="57"/>
      <c r="J15" s="57"/>
      <c r="K15" s="58"/>
    </row>
    <row r="16" spans="1:20" x14ac:dyDescent="0.3">
      <c r="C16" s="6"/>
      <c r="G16" s="11"/>
      <c r="H16" s="11"/>
    </row>
    <row r="17" spans="3:6" x14ac:dyDescent="0.3">
      <c r="C17" s="6"/>
    </row>
    <row r="21" spans="3:6" x14ac:dyDescent="0.3">
      <c r="C21" s="6"/>
      <c r="D21" s="6"/>
      <c r="E21" s="6"/>
      <c r="F21" s="6"/>
    </row>
  </sheetData>
  <sheetProtection selectLockedCells="1" selectUnlockedCells="1"/>
  <mergeCells count="6">
    <mergeCell ref="C15:D15"/>
    <mergeCell ref="E15:K15"/>
    <mergeCell ref="D9:K9"/>
    <mergeCell ref="D10:K10"/>
    <mergeCell ref="C14:D14"/>
    <mergeCell ref="E14:K14"/>
  </mergeCells>
  <phoneticPr fontId="1" type="noConversion"/>
  <dataValidations count="2">
    <dataValidation type="list" allowBlank="1" showInputMessage="1" showErrorMessage="1" sqref="G11:G12 Q8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5ADE9D0B-BBA9-433C-AF9C-E3DA40E0566B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926EC354-9809-4A76-A787-DFD5911759DA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898872BB-BA54-4D2D-B76C-4A790A86B441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9CFBFD57-10DE-4E4D-93A2-D093A8A171C9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E3339934-B368-427C-B482-A402D2D820EB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9E9D1DE7-D399-4503-9A83-0A0C1C4D79CB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53BC3D44-E9A0-45F4-A2EA-B2368C9AE204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C275779D-C2FC-43AA-A2BF-815C82FD89D7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5255BA24-BA82-4B6D-AC0C-E1EF379CF32A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7C76BBF6-549A-45FF-9C6D-1F5ECB23DBFC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7755E3B9-3FE1-486E-82B0-63A7EDB45E87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AB7A54FB-BB66-4953-9B8E-509F606862FC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63DC24E6-A51C-4E30-9B8E-AA68A42E228C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8BB07F28-D9B9-4E49-A48B-F475283D3BC6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AFF7DC49-F377-4E78-B759-97E3C848C89D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9C3764F1-FB36-4985-B9A2-DE62C47DAC04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D883284E-57E9-45EF-8EEA-409DAA7090F2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9C54771A-258B-4F12-8304-01400D932EEF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5CFBB932-1E2B-45CC-A36E-ACE9FE864339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1C2E8E0C-5DE0-4B4D-9D0C-77FB00019B56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2FBAB368-8FF1-488D-B6F5-184479F3A88D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F7F5FE6E-5185-4DBF-8124-0EADD0C812D2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A9E4F70D-056E-4ECF-BBFB-DA494EC98689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6CCB1BE9-3899-4E6F-97B2-19C8559C532E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28D170C6-3A20-4EB0-AF80-B3048DC2C0FB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11CEFDDB-9BE0-4E5B-B7F1-0053D8241A16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B33BAB37-6789-44E8-B53B-B308A36B3435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0C283A0D-A34E-422A-9423-907452071CE8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F698C330-1953-4B39-B332-543927AF7237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FE84909A-05F7-4FE6-823D-4E329D66DB90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A22C47C3-2E2D-4741-ABDF-8C210E5718F5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A7A4E6D4-1034-457D-A163-D9008838EEB7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88269152-E309-456A-891F-3E8E36B87C42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5CDF314C-CCCC-4F63-A14C-031DD48F79D6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2A366026-954A-4CB7-98B5-AF1ED0DBE3F3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BEEBD012-D9E7-4D90-A914-304495133CBB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AF0C3DE5-CF45-4736-9AE8-AC6FFEFB8BC4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C45287CA-95BD-4E2A-8E9B-EA8B03EEBFCF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60B740DB-75AE-43BC-AC22-4570694D7E66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10BB8A2A-92BE-45E0-99C1-BC45B6A3A3AD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D786EC48-BAC5-4FDE-9E42-7EC6F8D1FBE9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D8DCCEC7-F7D0-412B-9BC0-E44F40E30854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3EAE224F-CEB4-4CDC-9501-D99C6128E9A0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94" id="{1D770719-59F0-4ADA-B7C3-FC1981341212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95" id="{7C3E1852-285A-4779-A652-63396DAD6CDA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430735B0-447D-49EA-A8AB-B685E3B520CD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0CA123EC-38A9-4C58-9C4E-0193C663896B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6F22FA80-20A9-42E1-95F6-907DA6776D1F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T20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16</v>
      </c>
      <c r="B1" s="3"/>
      <c r="C1" s="20" t="s">
        <v>185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2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53.25" customHeight="1" x14ac:dyDescent="0.3">
      <c r="C10" s="25" t="s">
        <v>186</v>
      </c>
      <c r="D10" s="70" t="s">
        <v>187</v>
      </c>
      <c r="E10" s="71"/>
      <c r="F10" s="71"/>
      <c r="G10" s="71"/>
      <c r="H10" s="71"/>
      <c r="I10" s="71"/>
      <c r="J10" s="71"/>
      <c r="K10" s="71"/>
    </row>
    <row r="13" spans="1:20" x14ac:dyDescent="0.3">
      <c r="C13" s="21" t="s">
        <v>134</v>
      </c>
    </row>
    <row r="14" spans="1:20" x14ac:dyDescent="0.3">
      <c r="C14" s="61" t="s">
        <v>136</v>
      </c>
      <c r="D14" s="62"/>
      <c r="E14" s="62" t="s">
        <v>137</v>
      </c>
      <c r="F14" s="62"/>
      <c r="G14" s="62"/>
      <c r="H14" s="62"/>
      <c r="I14" s="62"/>
      <c r="J14" s="62"/>
      <c r="K14" s="63"/>
    </row>
    <row r="15" spans="1:20" ht="80.25" customHeight="1" x14ac:dyDescent="0.3">
      <c r="C15" s="54" t="s">
        <v>188</v>
      </c>
      <c r="D15" s="55"/>
      <c r="E15" s="82" t="s">
        <v>432</v>
      </c>
      <c r="F15" s="57"/>
      <c r="G15" s="57"/>
      <c r="H15" s="57"/>
      <c r="I15" s="57"/>
      <c r="J15" s="57"/>
      <c r="K15" s="58"/>
    </row>
    <row r="16" spans="1:20" ht="18" customHeight="1" x14ac:dyDescent="0.3">
      <c r="C16" s="54" t="s">
        <v>189</v>
      </c>
      <c r="D16" s="55"/>
      <c r="E16" s="82" t="s">
        <v>433</v>
      </c>
      <c r="F16" s="57"/>
      <c r="G16" s="57"/>
      <c r="H16" s="57"/>
      <c r="I16" s="57"/>
      <c r="J16" s="57"/>
      <c r="K16" s="58"/>
    </row>
    <row r="17" spans="3:11" ht="18" customHeight="1" x14ac:dyDescent="0.3">
      <c r="C17" s="54" t="s">
        <v>190</v>
      </c>
      <c r="D17" s="55"/>
      <c r="E17" s="82" t="s">
        <v>434</v>
      </c>
      <c r="F17" s="57"/>
      <c r="G17" s="57"/>
      <c r="H17" s="57"/>
      <c r="I17" s="57"/>
      <c r="J17" s="57"/>
      <c r="K17" s="58"/>
    </row>
    <row r="18" spans="3:11" ht="18" customHeight="1" x14ac:dyDescent="0.3">
      <c r="C18" s="54" t="s">
        <v>191</v>
      </c>
      <c r="D18" s="55"/>
      <c r="E18" s="82" t="s">
        <v>435</v>
      </c>
      <c r="F18" s="57"/>
      <c r="G18" s="57"/>
      <c r="H18" s="57"/>
      <c r="I18" s="57"/>
      <c r="J18" s="57"/>
      <c r="K18" s="58"/>
    </row>
    <row r="20" spans="3:11" x14ac:dyDescent="0.3">
      <c r="C20" s="6"/>
      <c r="D20" s="6"/>
      <c r="E20" s="6"/>
      <c r="F20" s="6"/>
    </row>
  </sheetData>
  <sheetProtection selectLockedCells="1" selectUnlockedCells="1"/>
  <mergeCells count="12">
    <mergeCell ref="C16:D16"/>
    <mergeCell ref="E16:K16"/>
    <mergeCell ref="C17:D17"/>
    <mergeCell ref="E17:K17"/>
    <mergeCell ref="C18:D18"/>
    <mergeCell ref="E18:K18"/>
    <mergeCell ref="C15:D15"/>
    <mergeCell ref="E15:K15"/>
    <mergeCell ref="D9:K9"/>
    <mergeCell ref="D10:K10"/>
    <mergeCell ref="C14:D14"/>
    <mergeCell ref="E14:K14"/>
  </mergeCells>
  <phoneticPr fontId="1" type="noConversion"/>
  <dataValidations count="2">
    <dataValidation type="list" allowBlank="1" showInputMessage="1" showErrorMessage="1" sqref="G11:G12 Q8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5C049D45-2D4B-4BDF-9818-0F22521C7038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CB4483A0-82C3-482F-9B9A-6545F2F1F6E0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FC0A141E-F700-44D6-9935-C5D72A971714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DBF71736-FEE9-4425-AFDD-3849FF9C1A5E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C3A12B35-1615-4AAE-A639-B40CE1AFF44B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55E2707D-8286-4112-B9F9-A385E9ADA7DE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3ED14FF0-98D1-412F-8D2A-AC166912FB9D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9C760F45-192B-495D-A91D-9819EC9ACAB5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06B69BD7-B4D2-413D-B94A-B8927065CA45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49CC8469-C947-45BC-81DF-975E360492EF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5BA1FED6-BDDA-4846-BAA4-9C322E870A8D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270C65C0-40A1-4C29-86F2-FFDC43590842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63C66550-8718-433F-BB05-3CEBAA56D562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2D95108F-D77E-4B13-8B4D-B627A0628330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D4CD8CE6-76CA-4B8A-B5E0-110EA7073EEC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87BFA3A9-76EB-4EC9-8322-508CB82EAC20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0DAE2697-27C9-4E64-A6D2-BFCC2DF17FC4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7444BC45-B28A-4DCB-AB9A-BDCBA31D9858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149C5F97-B23F-466B-872D-D02C516119ED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5A6C857F-0595-4A0B-B9FC-AC306AC5EC94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642BF84D-F650-4A8A-8CF9-406B64BD69CE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3264E7C5-E694-46E3-9971-0F78D54910A9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3AF385C5-592D-4695-A383-03F9FAAC1056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9C18D9C3-2602-4DF3-BDF1-1C9D34328823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098A5048-35F2-4200-85AE-15BD78AE0802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6329A206-C6D2-476A-B258-F7973573D406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BFF4C099-E945-4126-B171-43C7E59BC1C6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0E5F2949-E2F9-4D89-9B9E-87ECC601D463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EC725247-7A15-4A29-9B07-2D190D5DF2A3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B69FDC9F-29F0-4631-9E67-F2636006057A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CE7E9A95-CC22-47ED-BFFB-6DDE895E531B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713951EB-B90E-4D0A-9A83-07A753D69CA0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6083BF6B-C6DB-4564-9B55-BC38A04DBFDD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7EA48D68-D4D9-4DF6-A4C1-8AB5A7AF6316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7C94F230-0508-4F51-B7C5-648293A27C72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37AFC317-E07B-4377-A109-B7D1E9D9D1FF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657E0004-8DA5-4E97-A257-A973DC28C7B7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D406313C-5CBA-4AFC-A74A-633EB9A40CDF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F4A59EB1-3E10-4D13-82AC-E8C45C998D89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C4F99652-F700-4E83-AA40-5169165C465F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90490BF4-8575-45CB-9F1C-5BFE51E43458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6E378CED-4227-413E-8895-6E444A6BF37C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59E0D3B8-0CE1-4E65-9F95-9FF3DFF96739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96" id="{2FAF8CC0-634A-4B60-92F4-0F746981EB0F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97" id="{3062E82E-4F39-4BBF-81E5-F0515BB16514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B220DC90-7A50-4415-BC8D-1EBD55B52702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386C2E6B-098B-4B2F-B2C1-7E78EBB87A08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C3D33A43-C765-4B30-A0DF-D7A4AFA25528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17</v>
      </c>
      <c r="B1" s="3"/>
      <c r="C1" s="20" t="s">
        <v>319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53.25" customHeight="1" x14ac:dyDescent="0.3">
      <c r="C10" s="25" t="s">
        <v>320</v>
      </c>
      <c r="D10" s="70" t="s">
        <v>326</v>
      </c>
      <c r="E10" s="71"/>
      <c r="F10" s="71"/>
      <c r="G10" s="71"/>
      <c r="H10" s="71"/>
      <c r="I10" s="71"/>
      <c r="J10" s="71"/>
      <c r="K10" s="71"/>
    </row>
    <row r="13" spans="1:20" x14ac:dyDescent="0.3">
      <c r="C13" s="21" t="s">
        <v>134</v>
      </c>
    </row>
    <row r="14" spans="1:20" x14ac:dyDescent="0.3">
      <c r="C14" s="61" t="s">
        <v>136</v>
      </c>
      <c r="D14" s="62"/>
      <c r="E14" s="62" t="s">
        <v>137</v>
      </c>
      <c r="F14" s="62"/>
      <c r="G14" s="62"/>
      <c r="H14" s="62"/>
      <c r="I14" s="62"/>
      <c r="J14" s="62"/>
      <c r="K14" s="63"/>
    </row>
    <row r="15" spans="1:20" ht="24" customHeight="1" x14ac:dyDescent="0.3">
      <c r="C15" s="54" t="s">
        <v>321</v>
      </c>
      <c r="D15" s="55"/>
      <c r="E15" s="82" t="s">
        <v>436</v>
      </c>
      <c r="F15" s="57"/>
      <c r="G15" s="57"/>
      <c r="H15" s="57"/>
      <c r="I15" s="57"/>
      <c r="J15" s="57"/>
      <c r="K15" s="58"/>
    </row>
    <row r="16" spans="1:20" ht="24" customHeight="1" x14ac:dyDescent="0.3">
      <c r="C16" s="54" t="s">
        <v>322</v>
      </c>
      <c r="D16" s="55"/>
      <c r="E16" s="82" t="s">
        <v>437</v>
      </c>
      <c r="F16" s="57"/>
      <c r="G16" s="57"/>
      <c r="H16" s="57"/>
      <c r="I16" s="57"/>
      <c r="J16" s="57"/>
      <c r="K16" s="58"/>
    </row>
    <row r="18" spans="3:6" x14ac:dyDescent="0.3">
      <c r="C18" s="6"/>
      <c r="D18" s="6"/>
      <c r="E18" s="6"/>
      <c r="F18" s="6"/>
    </row>
  </sheetData>
  <sheetProtection selectLockedCells="1" selectUnlockedCells="1"/>
  <mergeCells count="8">
    <mergeCell ref="C16:D16"/>
    <mergeCell ref="E16:K16"/>
    <mergeCell ref="D9:K9"/>
    <mergeCell ref="D10:K10"/>
    <mergeCell ref="C14:D14"/>
    <mergeCell ref="E14:K14"/>
    <mergeCell ref="C15:D15"/>
    <mergeCell ref="E15:K15"/>
  </mergeCells>
  <phoneticPr fontId="1" type="noConversion"/>
  <dataValidations count="2">
    <dataValidation type="list" allowBlank="1" showInputMessage="1" showErrorMessage="1" sqref="N8">
      <formula1>용도</formula1>
    </dataValidation>
    <dataValidation type="list" allowBlank="1" showInputMessage="1" showErrorMessage="1" sqref="G11:G12 Q8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44D3A15C-FA6E-4512-A525-945937867C9B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0734A99A-4799-4167-9087-4B4DC3E40B08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4B3D9B9D-58BA-41C9-98D0-40A72691F212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169C4296-98AF-40DB-BC6A-6551299615E2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1A5D709B-49B2-4CC8-91A1-019EF919C3EC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611FA073-A6EA-4AF6-8666-A32347B6F34E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D143BA3E-1C95-44C0-A4CD-92AB688BABC3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13CFBB30-8D81-4113-9991-E888FEDD04F1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A2D977E9-A050-454C-946B-7DF3AD1A6851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9ABBDC22-97D8-4DA8-8479-C77797C76D03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894D890F-7234-4281-AD21-B3AA061A4E2B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25222FFD-57BD-4A7A-8B15-FA8769DCB901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3B3C80B1-8D01-4758-8B00-7013D8263601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5086B2ED-AA42-4D27-9119-F15D38DB6BD7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1C557786-3CF8-42A7-8953-37B55D204A46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040A4A28-BAE4-4E91-80C6-F8BD72DB631C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FF6AA228-12FD-479D-B33E-ED9803D41F18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45F7127D-D738-4746-8649-80E735015947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7DBEA558-5030-4DE0-BBDD-DF33BCCECC08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41DC9E32-902F-42DB-AA1D-41177F2D5DFB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D643C8F5-05D5-45BD-854E-165E4352EB83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A8AD5CFD-0943-4E33-906A-B90E8D8D511D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97B7FB85-9903-4EB3-8D45-3FE66992BD39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071AF003-82D7-40EE-9B61-7431735CAF19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0A02B3A1-A626-4843-AB88-173DD385D9DD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193B3116-715B-4552-919A-DE5138E0479F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F0F0868F-88CA-4668-822E-927C3CD02248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A4EAEA97-8618-4B0A-A937-EE3DCFF5CD27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0FB24607-3C83-4C63-A2C8-F375A04F4E9F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F4A1B782-A722-42F4-9F7B-30D24C7A3013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6CCFDA84-6837-42CF-9C71-8BB43CBC5D2F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32E5FC40-CAE7-43AD-AEFF-D53914FB0E36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EDA24682-6D74-43A3-968B-8C78F2C455BD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98D44BA8-B859-4D77-B929-CB62E9183092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1AE05BF4-57AC-4C70-B71D-D8C1DB869CDC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7AE4F9CE-0D29-45A5-8F9F-51E209BAE9B0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055988EC-44E2-430C-9099-C470A48ED90E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09EDA0F3-F4FB-4995-BF35-EF724EE45EBE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0D3D8947-36A4-48B2-A2B9-607CDD10B0DF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9226E1E0-9D49-4BAD-BC3E-99E6C6906D5C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D75E9610-DA51-4F11-85A3-E3AFE5EDC1B4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1D418276-9643-4D3C-AFE1-1BB36FF47A18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C4B5B41A-E7E4-45F3-9C68-BBBE85631A4B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98" id="{E39E609D-0EE4-48B7-89B6-CFDA21B46175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99" id="{8B68EF30-0A9E-40D2-8C1F-A84CDAAB713A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7E5386A1-4EF2-45BC-B53D-4CA6BB679DC4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948C24B6-9142-4AFE-80B4-DEC25A746A51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F7D5A9E7-6DB6-4259-BF97-34398998E0B6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18</v>
      </c>
      <c r="B1" s="3"/>
      <c r="C1" s="20" t="s">
        <v>325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33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53.25" customHeight="1" x14ac:dyDescent="0.3">
      <c r="C10" s="25" t="s">
        <v>327</v>
      </c>
      <c r="D10" s="70" t="s">
        <v>438</v>
      </c>
      <c r="E10" s="71"/>
      <c r="F10" s="71"/>
      <c r="G10" s="71"/>
      <c r="H10" s="71"/>
      <c r="I10" s="71"/>
      <c r="J10" s="71"/>
      <c r="K10" s="71"/>
    </row>
    <row r="12" spans="1:20" x14ac:dyDescent="0.3">
      <c r="C12" s="21" t="s">
        <v>134</v>
      </c>
    </row>
    <row r="13" spans="1:20" x14ac:dyDescent="0.3">
      <c r="C13" s="61" t="s">
        <v>136</v>
      </c>
      <c r="D13" s="62"/>
      <c r="E13" s="62" t="s">
        <v>137</v>
      </c>
      <c r="F13" s="62"/>
      <c r="G13" s="62"/>
      <c r="H13" s="62"/>
      <c r="I13" s="62"/>
      <c r="J13" s="62"/>
      <c r="K13" s="63"/>
    </row>
    <row r="14" spans="1:20" ht="99" customHeight="1" x14ac:dyDescent="0.3">
      <c r="C14" s="54" t="s">
        <v>329</v>
      </c>
      <c r="D14" s="55"/>
      <c r="E14" s="82" t="s">
        <v>330</v>
      </c>
      <c r="F14" s="57"/>
      <c r="G14" s="57"/>
      <c r="H14" s="57"/>
      <c r="I14" s="57"/>
      <c r="J14" s="57"/>
      <c r="K14" s="58"/>
    </row>
    <row r="15" spans="1:20" ht="87.75" customHeight="1" x14ac:dyDescent="0.3">
      <c r="C15" s="54" t="s">
        <v>328</v>
      </c>
      <c r="D15" s="55"/>
      <c r="E15" s="82" t="s">
        <v>331</v>
      </c>
      <c r="F15" s="57"/>
      <c r="G15" s="57"/>
      <c r="H15" s="57"/>
      <c r="I15" s="57"/>
      <c r="J15" s="57"/>
      <c r="K15" s="58"/>
    </row>
    <row r="17" spans="3:6" x14ac:dyDescent="0.3">
      <c r="C17" s="6"/>
      <c r="D17" s="6"/>
      <c r="E17" s="6"/>
      <c r="F17" s="6"/>
    </row>
  </sheetData>
  <sheetProtection selectLockedCells="1" selectUnlockedCells="1"/>
  <mergeCells count="8">
    <mergeCell ref="C15:D15"/>
    <mergeCell ref="E15:K15"/>
    <mergeCell ref="D10:K10"/>
    <mergeCell ref="D9:K9"/>
    <mergeCell ref="C13:D13"/>
    <mergeCell ref="E13:K13"/>
    <mergeCell ref="C14:D14"/>
    <mergeCell ref="E14:K14"/>
  </mergeCells>
  <phoneticPr fontId="1" type="noConversion"/>
  <dataValidations count="2">
    <dataValidation type="list" allowBlank="1" showInputMessage="1" showErrorMessage="1" sqref="G10:G11 Q8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C4547764-937E-410F-99EC-66E3439C3673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F3B57BBB-370A-4EDC-B0E9-144C82FBCC55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80B183F7-1BA1-4945-9B14-62CCC0CA83F1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ECD56CB3-67D4-4C06-BEA7-7B8A79AF3C1B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D3CEDE4A-1E61-4827-8374-DEF80CE9A9A5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1B8BCD86-D88D-45AC-8D84-7A3862803030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C041BE81-4C29-4015-9258-274ED573E3E3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4BF39DF9-F504-4AD7-9EDB-D2EC7DB5C17F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95BB1302-AF2D-4BA9-ACDC-69C9547FD89B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5F61BF69-A8A6-43FC-9671-25EF652F4876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7E7F6DB1-D494-4453-8E2C-7C361183906C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D50F498B-181A-4CE6-B646-701E952FEF5D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4610ECC2-7105-48E1-9122-6AE3D2326730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CE531033-E518-4129-B92F-EE7443CCB954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E04508CF-9DEA-46CD-A189-C9B832D44684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11CAFFF8-9C1F-4475-AB4C-959C09859BB5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FA1CE7C5-C30F-4F71-AF43-FA4089B5B4D9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7ECDDDF1-CDAC-4E4D-AA9A-32F812815201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C5A55394-0D79-4F8A-AE24-E220DFB9A598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74C308FD-8859-408D-BDE2-185BDB6CAAE6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3AF0229E-2462-45BD-8274-C0CD93FA0756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95394FCD-3293-41E0-AE59-010F28765AC1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E20C55DE-5ED5-4D1A-8A94-E2AA777567A0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BD05D40C-EDEF-4A30-8C2C-93017BBF67DC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A5CD7648-AD8C-4935-A3FC-3F77B110F535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4B975CAA-832A-4128-A1AF-CA1F5649B9BC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631FAD8A-D835-4D0A-939E-BD26ABBDF552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5F11A35A-4FBF-4C77-AEC7-007CF51F47C6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4F50151E-759B-4BB8-A1C3-2B6BD60C3019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2C8E543F-C732-442F-985B-BC1622FB082C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66D25934-BAD7-4606-8ABC-83290F075B0B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AD8ECEA9-451F-4C0F-9D37-3D2F98D2D77D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690256EC-1248-49D4-8F50-AF8560C536F4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284D1DAE-A3EF-4709-8DE4-C07509AF42FF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91CA1726-B5C0-42CE-9B8F-D0641EA7CDB2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A3751CA4-FF7D-4512-82ED-7373EB8AF905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851AB28B-1314-4AD5-9E08-6971FF74B3FE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663AADDA-CBB0-4635-B3D3-AE4BFE7F9658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35B1C05C-127C-4751-9B23-852B86201075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3E88CCC5-9C1A-4326-884E-962C97232EC0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D5C40030-C158-4545-B827-317A013D37A7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653AB3C3-7D73-4215-BCA2-B3C6B37A3B9A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62BBCBD9-2A6D-462D-97B1-8E0AD0D40DC5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00" id="{3798A450-BEB2-44D3-8859-91F7F15D60FF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01" id="{E7F972E8-7445-4000-8FE0-7BD642C581C4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B4FABF6E-6881-4B98-91E4-6B14645391D3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A8FFC43F-4A8B-4D34-B482-7CAB7DA41011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F7133C80-DF18-4264-B6BD-1AB9C9B9AF18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T20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19</v>
      </c>
      <c r="B1" s="3"/>
      <c r="C1" s="20" t="s">
        <v>192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2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53.25" customHeight="1" x14ac:dyDescent="0.3">
      <c r="C10" s="25" t="s">
        <v>193</v>
      </c>
      <c r="D10" s="70" t="s">
        <v>195</v>
      </c>
      <c r="E10" s="71"/>
      <c r="F10" s="71"/>
      <c r="G10" s="71"/>
      <c r="H10" s="71"/>
      <c r="I10" s="71"/>
      <c r="J10" s="71"/>
      <c r="K10" s="71"/>
    </row>
    <row r="11" spans="1:20" ht="57" customHeight="1" x14ac:dyDescent="0.3">
      <c r="C11" s="25" t="s">
        <v>194</v>
      </c>
      <c r="D11" s="70" t="s">
        <v>201</v>
      </c>
      <c r="E11" s="71"/>
      <c r="F11" s="71"/>
      <c r="G11" s="71"/>
      <c r="H11" s="71"/>
      <c r="I11" s="71"/>
      <c r="J11" s="71"/>
      <c r="K11" s="71"/>
    </row>
    <row r="12" spans="1:20" ht="57" customHeight="1" x14ac:dyDescent="0.3">
      <c r="C12" s="25" t="s">
        <v>199</v>
      </c>
      <c r="D12" s="70" t="s">
        <v>200</v>
      </c>
      <c r="E12" s="71"/>
      <c r="F12" s="71"/>
      <c r="G12" s="71"/>
      <c r="H12" s="71"/>
      <c r="I12" s="71"/>
      <c r="J12" s="71"/>
      <c r="K12" s="71"/>
    </row>
    <row r="14" spans="1:20" x14ac:dyDescent="0.3">
      <c r="C14" s="21" t="s">
        <v>134</v>
      </c>
    </row>
    <row r="15" spans="1:20" x14ac:dyDescent="0.3">
      <c r="C15" s="61" t="s">
        <v>136</v>
      </c>
      <c r="D15" s="62"/>
      <c r="E15" s="62" t="s">
        <v>137</v>
      </c>
      <c r="F15" s="62"/>
      <c r="G15" s="62"/>
      <c r="H15" s="62"/>
      <c r="I15" s="62"/>
      <c r="J15" s="62"/>
      <c r="K15" s="63"/>
    </row>
    <row r="16" spans="1:20" ht="66.75" customHeight="1" x14ac:dyDescent="0.3">
      <c r="C16" s="54" t="s">
        <v>197</v>
      </c>
      <c r="D16" s="55"/>
      <c r="E16" s="82" t="s">
        <v>439</v>
      </c>
      <c r="F16" s="57"/>
      <c r="G16" s="57"/>
      <c r="H16" s="57"/>
      <c r="I16" s="57"/>
      <c r="J16" s="57"/>
      <c r="K16" s="58"/>
    </row>
    <row r="17" spans="3:11" ht="42.75" customHeight="1" x14ac:dyDescent="0.3">
      <c r="C17" s="54" t="s">
        <v>198</v>
      </c>
      <c r="D17" s="55"/>
      <c r="E17" s="82" t="s">
        <v>440</v>
      </c>
      <c r="F17" s="57"/>
      <c r="G17" s="57"/>
      <c r="H17" s="57"/>
      <c r="I17" s="57"/>
      <c r="J17" s="57"/>
      <c r="K17" s="58"/>
    </row>
    <row r="18" spans="3:11" ht="63.75" customHeight="1" x14ac:dyDescent="0.3">
      <c r="C18" s="54" t="s">
        <v>196</v>
      </c>
      <c r="D18" s="55"/>
      <c r="E18" s="82" t="s">
        <v>441</v>
      </c>
      <c r="F18" s="57"/>
      <c r="G18" s="57"/>
      <c r="H18" s="57"/>
      <c r="I18" s="57"/>
      <c r="J18" s="57"/>
      <c r="K18" s="58"/>
    </row>
    <row r="20" spans="3:11" x14ac:dyDescent="0.3">
      <c r="C20" s="6"/>
      <c r="D20" s="6"/>
      <c r="E20" s="6"/>
      <c r="F20" s="6"/>
    </row>
  </sheetData>
  <sheetProtection selectLockedCells="1" selectUnlockedCells="1"/>
  <mergeCells count="12">
    <mergeCell ref="C17:D17"/>
    <mergeCell ref="E17:K17"/>
    <mergeCell ref="C18:D18"/>
    <mergeCell ref="E18:K18"/>
    <mergeCell ref="D9:K9"/>
    <mergeCell ref="D10:K10"/>
    <mergeCell ref="C15:D15"/>
    <mergeCell ref="E15:K15"/>
    <mergeCell ref="C16:D16"/>
    <mergeCell ref="E16:K16"/>
    <mergeCell ref="D11:K11"/>
    <mergeCell ref="D12:K12"/>
  </mergeCells>
  <phoneticPr fontId="1" type="noConversion"/>
  <dataValidations disablePrompts="1" count="2">
    <dataValidation type="list" allowBlank="1" showInputMessage="1" showErrorMessage="1" sqref="N8">
      <formula1>용도</formula1>
    </dataValidation>
    <dataValidation type="list" allowBlank="1" showInputMessage="1" showErrorMessage="1" sqref="Q8 G13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BA247CC1-8D27-4035-BC49-F495BB243380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FD729AF0-E43C-4834-9D8A-C372055FF56B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B1155C24-7186-463A-AFEC-F5AA51D71F0E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2617118B-13E8-4DDA-A06F-741723B31BF2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FF7699D5-BA91-4A63-B945-D61BCD790335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DE9A39C4-4A8B-482C-885A-65CE0C45DCE4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1CCE7EF7-87FE-429E-A52A-487898AB00DE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705C138B-17ED-4716-86FD-6C47796A4B94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427C7B3C-9C17-44CF-9F46-0B8F1E8601DB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DE17BEE3-7A2B-4C92-AC0F-342816088FAB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F3124E08-8250-4E89-86A4-91FB9B65A8EC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0745B5A6-E637-4F19-BE84-EA9F41E7078E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36DBB9C8-7863-450E-BF23-D1EC7E7E98B6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F3855510-6196-4EA8-87CB-14E43C66E6C3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5F13E56F-E74E-4FD2-9916-25636F04C179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EA3A7A01-5D29-4D71-A6D3-599EBEB1D514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5B5BE09D-F96A-4295-A469-695F442B03C3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D2451080-AC69-4577-AB8C-FACD5BA65722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D7B616CB-D00B-4BE1-8053-E33A3E1CA58C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8A032709-F061-49ED-AF6B-74CA26F38F1A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DC28DF95-961D-4244-95FA-A181D3232701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636AD6DD-E76C-4472-AD5B-E4A81FBBC7BC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AE4A06FE-EB29-4035-AEF0-1DC3D3E92A33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CCDCE5F5-86BA-4E1A-8CDA-D81DE0CD8F8A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51125DF3-E520-4336-A7C1-923B058D6711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4D452ED6-3DB0-407C-8275-60103B1D8E6A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39DE47BA-B0A2-4ED1-BA74-B2462D0CD807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4227F8F9-08C8-4C68-9D33-03D5800DB2EC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1B914217-EB27-4F11-9E44-0B7AA87A50E2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B6943C13-8B96-4753-949D-F2418DCC5A2B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16266134-E1BB-4550-B2BB-FEC2D476ED23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6C80CC2B-1EEB-4268-9FDE-FE5B880FB7AE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4E8E8569-2E7F-41B2-98FE-7A9405186511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D9C12B62-399B-4B79-905A-87F5A3508A62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DDCA7E00-8CEC-4CD9-920A-ED2FF6EA299D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66DD0403-26BD-41E9-A64E-7197B2593C7C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8E2760CB-D6B9-490C-BD7A-9C4F5A2E7AD4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D7426C1F-265B-4FD3-AA9D-03F099384933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C02C1043-F981-47CE-87B3-570373665763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21C7ABD4-B0C7-4781-8A91-240575195EEA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830134E8-8282-4DEA-AC29-5C3225A0DF67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E38AA621-F59E-4BF8-B24E-0C873EE6BC67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B10BBD76-9737-4279-98BD-85088A86FB07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02" id="{470DD33E-74C7-41DC-8252-67C1ECD883EB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03" id="{87CCECA8-E242-4D54-8B83-114416AB0931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60E23676-4A03-49B3-9F93-28CD39407ABD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506BDDE5-4DFD-4E1E-B604-E20CC38E327B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5DA7B704-BF8D-4BC2-B5F9-5A1FCD5CB767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20</v>
      </c>
      <c r="B1" s="3"/>
      <c r="C1" s="20" t="s">
        <v>323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</row>
    <row r="9" spans="1:20" x14ac:dyDescent="0.3">
      <c r="C9" s="33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53.25" customHeight="1" x14ac:dyDescent="0.3">
      <c r="C10" s="25" t="s">
        <v>324</v>
      </c>
      <c r="D10" s="70" t="s">
        <v>442</v>
      </c>
      <c r="E10" s="71"/>
      <c r="F10" s="71"/>
      <c r="G10" s="71"/>
      <c r="H10" s="71"/>
      <c r="I10" s="71"/>
      <c r="J10" s="71"/>
      <c r="K10" s="71"/>
    </row>
    <row r="12" spans="1:20" x14ac:dyDescent="0.3">
      <c r="C12" s="21" t="s">
        <v>134</v>
      </c>
    </row>
    <row r="13" spans="1:20" x14ac:dyDescent="0.3">
      <c r="C13" s="61" t="s">
        <v>136</v>
      </c>
      <c r="D13" s="62"/>
      <c r="E13" s="62" t="s">
        <v>137</v>
      </c>
      <c r="F13" s="62"/>
      <c r="G13" s="62"/>
      <c r="H13" s="62"/>
      <c r="I13" s="62"/>
      <c r="J13" s="62"/>
      <c r="K13" s="63"/>
    </row>
    <row r="14" spans="1:20" ht="66.75" customHeight="1" x14ac:dyDescent="0.3">
      <c r="C14" s="54"/>
      <c r="D14" s="55"/>
      <c r="E14" s="82"/>
      <c r="F14" s="57"/>
      <c r="G14" s="57"/>
      <c r="H14" s="57"/>
      <c r="I14" s="57"/>
      <c r="J14" s="57"/>
      <c r="K14" s="58"/>
    </row>
    <row r="16" spans="1:20" x14ac:dyDescent="0.3">
      <c r="C16" s="6"/>
      <c r="D16" s="6"/>
      <c r="E16" s="6"/>
      <c r="F16" s="6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disablePrompts="1" count="2">
    <dataValidation type="list" allowBlank="1" showInputMessage="1" showErrorMessage="1" sqref="Q8 G11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44710FF9-4D42-483A-913B-9343DF974D01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E0B36003-630F-4185-B59D-C9FBC13ADBC6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67A8E1F5-1692-4C2B-9ECC-753D0CAEC89D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B0ADEF0D-694D-442D-9AFE-6E442FD2E3D7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B7A6A282-42F0-4297-8FCC-4AEDFC096630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649C0B43-AD90-47EA-AF80-7EEB747CEB54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642C616E-952B-40B0-8B5B-6E066FC1AAEC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F8219C59-0E35-44C7-9B06-1238BAB3A4C8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EF41C3FA-6573-4312-B73D-8110436F791B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ADD50F6B-AA80-4563-BF7E-8A6AD9892E2D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777B69FC-2E3E-4CDD-A140-BFD5A9E17827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02EB6B13-1A1F-46B7-8793-E535E78D339D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8E51F414-32B0-4C2A-8CC0-1832594018D8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2B496614-1794-49AD-A890-1CE4EFFECC66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29CA4182-E923-421C-A7A4-2A5B56505615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73C2575B-5326-43E1-95AE-6B71D2E1C943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2F313048-0810-480D-A3F7-4A6A669F3156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FB283F4F-1624-4C57-BB62-6E4DC34B03E9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818C2269-5357-443E-9D37-C444AB36F999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0136A5A3-1AD0-444B-8621-F75CC3954691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BB702A95-6A7E-4634-8054-CBBAEFC5275C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3BAFB761-2D5F-413D-BAD5-6CF94A4E72A6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5577B9DF-4234-43B2-8766-8DDF1FFE582D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48D70157-905E-44AC-9AE3-6BB7EDC4C537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A37F758A-56A1-435B-A125-1309D95F0476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94D033B8-99D6-4EA4-8B25-9509DE2E60FD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8216BB7B-804A-41DC-9644-93A88EF7288D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1910670B-67F7-4E7B-93E8-CDEBB760BF61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A6CC195C-68E9-4D48-9AA0-73782EA5AB44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19131A46-72F3-4E10-91BD-D06E6C35B809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93885350-C18F-4CE1-8693-BDD9A7635F1C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1D6DD580-D885-4F3F-A0F9-DD5A6FDFF58F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46BEC9B0-18FC-43CF-AFBD-1E6596D00254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7806C458-88B1-4EA7-B1FF-F403471DBC75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B4DB0A5D-9C1D-41F0-84DA-F3408C4EB539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9E75BBF3-238B-42FF-8677-CC7F60377B4F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1AD72177-6D42-4886-BCEB-C2503C5D6433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573A9B19-15A8-4D4E-B00A-544CD78B4E12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9B400E13-1894-4512-81D0-E16D24827C17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EAFB14B0-C7E0-4A38-B8B6-14599FC5622C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2984557F-CFF9-470D-B0F1-8455E1234582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082FFFEB-5F10-4933-9F44-532BAEB9FE16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D44E3A86-DBCB-4312-B656-ED0C3BFC78C6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04" id="{B596942F-F0B3-45F6-8C23-767D147BFB79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05" id="{FE3E7771-CE25-4D5B-BDB2-FDBD12506E1B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D494D3D2-B81C-4D29-8095-1F2EC5A35E9E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F0762FB1-9900-44C2-9A6D-1E5BE85187FB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51BA0EB8-6E41-4DBD-8EBA-1A645B33BD35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T20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21</v>
      </c>
      <c r="B1" s="3"/>
      <c r="C1" s="20" t="s">
        <v>202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1" t="s">
        <v>115</v>
      </c>
    </row>
    <row r="9" spans="1:20" ht="16.5" customHeight="1" x14ac:dyDescent="0.3">
      <c r="C9" s="22" t="s">
        <v>112</v>
      </c>
      <c r="D9" s="63" t="s">
        <v>113</v>
      </c>
      <c r="E9" s="69"/>
      <c r="F9" s="69"/>
      <c r="G9" s="69"/>
      <c r="H9" s="69"/>
      <c r="I9" s="69"/>
      <c r="J9" s="69"/>
      <c r="K9" s="69"/>
      <c r="M9" s="88" t="s">
        <v>387</v>
      </c>
      <c r="N9" s="88"/>
      <c r="O9" s="88"/>
      <c r="P9" s="88"/>
      <c r="Q9" s="88"/>
      <c r="R9" s="88"/>
      <c r="S9" s="88"/>
      <c r="T9" s="88"/>
    </row>
    <row r="10" spans="1:20" ht="53.25" customHeight="1" x14ac:dyDescent="0.3">
      <c r="C10" s="25" t="s">
        <v>203</v>
      </c>
      <c r="D10" s="70" t="s">
        <v>204</v>
      </c>
      <c r="E10" s="71"/>
      <c r="F10" s="71"/>
      <c r="G10" s="71"/>
      <c r="H10" s="71"/>
      <c r="I10" s="71"/>
      <c r="J10" s="71"/>
      <c r="K10" s="71"/>
      <c r="M10" s="89"/>
      <c r="N10" s="89"/>
      <c r="O10" s="89"/>
      <c r="P10" s="89"/>
      <c r="Q10" s="89"/>
      <c r="R10" s="89"/>
      <c r="S10" s="89"/>
      <c r="T10" s="89"/>
    </row>
    <row r="11" spans="1:20" x14ac:dyDescent="0.3">
      <c r="M11" s="89"/>
      <c r="N11" s="89"/>
      <c r="O11" s="89"/>
      <c r="P11" s="89"/>
      <c r="Q11" s="89"/>
      <c r="R11" s="89"/>
      <c r="S11" s="89"/>
      <c r="T11" s="89"/>
    </row>
    <row r="12" spans="1:20" x14ac:dyDescent="0.3">
      <c r="C12" s="21" t="s">
        <v>134</v>
      </c>
      <c r="M12" s="89"/>
      <c r="N12" s="89"/>
      <c r="O12" s="89"/>
      <c r="P12" s="89"/>
      <c r="Q12" s="89"/>
      <c r="R12" s="89"/>
      <c r="S12" s="89"/>
      <c r="T12" s="89"/>
    </row>
    <row r="13" spans="1:20" x14ac:dyDescent="0.3">
      <c r="C13" s="61" t="s">
        <v>136</v>
      </c>
      <c r="D13" s="62"/>
      <c r="E13" s="62" t="s">
        <v>137</v>
      </c>
      <c r="F13" s="62"/>
      <c r="G13" s="62"/>
      <c r="H13" s="62"/>
      <c r="I13" s="62"/>
      <c r="J13" s="62"/>
      <c r="K13" s="63"/>
      <c r="M13" s="89"/>
      <c r="N13" s="89"/>
      <c r="O13" s="89"/>
      <c r="P13" s="89"/>
      <c r="Q13" s="89"/>
      <c r="R13" s="89"/>
      <c r="S13" s="89"/>
      <c r="T13" s="89"/>
    </row>
    <row r="14" spans="1:20" ht="66.75" customHeight="1" x14ac:dyDescent="0.3">
      <c r="C14" s="54" t="s">
        <v>205</v>
      </c>
      <c r="D14" s="55"/>
      <c r="E14" s="82" t="s">
        <v>443</v>
      </c>
      <c r="F14" s="57"/>
      <c r="G14" s="57"/>
      <c r="H14" s="57"/>
      <c r="I14" s="57"/>
      <c r="J14" s="57"/>
      <c r="K14" s="58"/>
      <c r="M14" s="89"/>
      <c r="N14" s="89"/>
      <c r="O14" s="89"/>
      <c r="P14" s="89"/>
      <c r="Q14" s="89"/>
      <c r="R14" s="89"/>
      <c r="S14" s="89"/>
      <c r="T14" s="89"/>
    </row>
    <row r="15" spans="1:20" x14ac:dyDescent="0.3">
      <c r="M15" s="89"/>
      <c r="N15" s="89"/>
      <c r="O15" s="89"/>
      <c r="P15" s="89"/>
      <c r="Q15" s="89"/>
      <c r="R15" s="89"/>
      <c r="S15" s="89"/>
      <c r="T15" s="89"/>
    </row>
    <row r="16" spans="1:20" x14ac:dyDescent="0.3">
      <c r="C16" s="6"/>
      <c r="D16" s="6"/>
      <c r="E16" s="6"/>
      <c r="F16" s="6"/>
      <c r="M16" s="89"/>
      <c r="N16" s="89"/>
      <c r="O16" s="89"/>
      <c r="P16" s="89"/>
      <c r="Q16" s="89"/>
      <c r="R16" s="89"/>
      <c r="S16" s="89"/>
      <c r="T16" s="89"/>
    </row>
    <row r="17" spans="13:20" x14ac:dyDescent="0.3">
      <c r="M17" s="89"/>
      <c r="N17" s="89"/>
      <c r="O17" s="89"/>
      <c r="P17" s="89"/>
      <c r="Q17" s="89"/>
      <c r="R17" s="89"/>
      <c r="S17" s="89"/>
      <c r="T17" s="89"/>
    </row>
    <row r="18" spans="13:20" x14ac:dyDescent="0.3">
      <c r="M18" s="89"/>
      <c r="N18" s="89"/>
      <c r="O18" s="89"/>
      <c r="P18" s="89"/>
      <c r="Q18" s="89"/>
      <c r="R18" s="89"/>
      <c r="S18" s="89"/>
      <c r="T18" s="89"/>
    </row>
    <row r="19" spans="13:20" x14ac:dyDescent="0.3">
      <c r="M19" s="89"/>
      <c r="N19" s="89"/>
      <c r="O19" s="89"/>
      <c r="P19" s="89"/>
      <c r="Q19" s="89"/>
      <c r="R19" s="89"/>
      <c r="S19" s="89"/>
      <c r="T19" s="89"/>
    </row>
    <row r="20" spans="13:20" x14ac:dyDescent="0.3">
      <c r="M20" s="90"/>
      <c r="N20" s="90"/>
      <c r="O20" s="90"/>
      <c r="P20" s="90"/>
      <c r="Q20" s="90"/>
      <c r="R20" s="90"/>
      <c r="S20" s="90"/>
      <c r="T20" s="90"/>
    </row>
  </sheetData>
  <sheetProtection selectLockedCells="1" selectUnlockedCells="1"/>
  <mergeCells count="7">
    <mergeCell ref="M9:T20"/>
    <mergeCell ref="C14:D14"/>
    <mergeCell ref="E14:K14"/>
    <mergeCell ref="D9:K9"/>
    <mergeCell ref="D10:K10"/>
    <mergeCell ref="C13:D13"/>
    <mergeCell ref="E13:K13"/>
  </mergeCells>
  <phoneticPr fontId="1" type="noConversion"/>
  <dataValidations count="2">
    <dataValidation type="list" allowBlank="1" showInputMessage="1" showErrorMessage="1" sqref="Q8 G11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A8F7A6D3-CEE4-43A8-96F8-ECC78B998927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D71489CF-6363-489E-B785-FCC5CA7AC2D3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3D0D1F81-520E-4C77-AC78-1F7F991A7480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02FED523-1211-4060-8B31-F8E43AC657C7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0AF24744-16A6-4102-9060-4C103CF2C555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0CBEA6F7-2668-4652-90B0-6CA2185ABEF6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D183A502-168F-4A3A-8F62-2643E3366C3D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D14A93C0-BC7B-47D0-AAD9-D7604A54C006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75CFAA71-CDFD-4F61-AE30-9513076900D7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B9F81D43-656C-4BD1-A60E-00DC6E7B4D79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743D9FFC-0768-4D96-82A9-8EB7ACC1AFE3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8859EB30-59DE-44CB-8413-507BA7CA724D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842AE58C-ACC3-4F7F-88F7-257FEC376A65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773C9E57-724F-4B69-BA01-810ECBA62EA4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1677DA78-628C-485A-B0C3-3943FD074910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893C4A5B-2D11-4281-959A-15D580F1BBB1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91DAAC2D-ABE7-4225-B8C1-A2EA33EF4EF1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0B01CA39-2E40-4A46-9804-45D0141E20AF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8CD11458-6658-450C-BC5C-56C62648EA9C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E0F69B71-000D-4F39-B665-6DC71F7818DE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C91FA7D6-D32D-4AC9-AC25-5353E8B58BB7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C45D513E-FFEE-4403-9B4F-84EEDC43B73E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7597267D-6B89-4F9E-8872-25EA58FF7DDD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D1955B64-0C46-4629-BED8-B96CB995EA11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5B96A589-1B23-4169-9A46-5E478CE7214A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74F8E787-0BFB-4FF6-A623-096C5ECDF71A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C7B22E14-C07E-4ECA-A2F7-4BDA7723A35C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9D11FC3A-D227-426E-88AC-042F144CCCDE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EA3C5596-6552-4BE4-B4D7-36A0BF2552A8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4E9F00E3-FC8D-4746-ADC2-985C05DEC23E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0CA8E554-918A-4AD8-9811-52E38F1FD616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BBB62504-7AA2-4DA9-A46F-4D6DFB83D5BE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040CB04D-789C-48FE-989A-04E71A0C38F6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DB5A6665-4DCA-4EB5-BCA4-A7576EABB39F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3401E349-B181-4632-AD31-9B47C4FA9D79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A324A960-B323-4ED4-82E9-447EF6C493E5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974103B9-3F0C-48C3-9695-D5006D866985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5B85DE63-736D-4F96-91A4-FD645EAF9E5E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4B2C027F-4027-4678-821A-03C54379064D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05E0F517-7B8C-4A7E-B58A-D68525537910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E3D7EEE0-4A63-4A77-841C-7AB0D8E402AC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EEA98741-5234-4BDB-BEA9-77B64D6C5FF0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5F57C1FA-D7E5-45A0-802E-CEB96900F81C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06" id="{09C3FD38-2C5B-45EE-9E0C-A23EF45C1923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07" id="{59A636B4-D0C4-46DC-A18E-DD247B48B6DE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2AC80613-B0FE-4302-AAD9-08EF01D452DA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EEFB7FBA-D3FB-44DA-A910-F01C18106C9B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032FD47F-C940-401D-8900-9D09074342AA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T16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22</v>
      </c>
      <c r="B1" s="3"/>
      <c r="C1" s="20" t="s">
        <v>206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1" t="s">
        <v>115</v>
      </c>
    </row>
    <row r="9" spans="1:20" x14ac:dyDescent="0.3">
      <c r="C9" s="22" t="s">
        <v>112</v>
      </c>
      <c r="D9" s="63" t="s">
        <v>113</v>
      </c>
      <c r="E9" s="69"/>
      <c r="F9" s="69"/>
      <c r="G9" s="69"/>
      <c r="H9" s="69"/>
      <c r="I9" s="69"/>
      <c r="J9" s="69"/>
      <c r="K9" s="69"/>
      <c r="M9" s="88" t="s">
        <v>384</v>
      </c>
      <c r="N9" s="91"/>
      <c r="O9" s="91"/>
      <c r="P9" s="91"/>
      <c r="Q9" s="91"/>
      <c r="R9" s="91"/>
      <c r="S9" s="91"/>
      <c r="T9" s="91"/>
    </row>
    <row r="10" spans="1:20" ht="53.25" customHeight="1" x14ac:dyDescent="0.3">
      <c r="C10" s="25" t="s">
        <v>207</v>
      </c>
      <c r="D10" s="70" t="s">
        <v>445</v>
      </c>
      <c r="E10" s="71"/>
      <c r="F10" s="71"/>
      <c r="G10" s="71"/>
      <c r="H10" s="71"/>
      <c r="I10" s="71"/>
      <c r="J10" s="71"/>
      <c r="K10" s="71"/>
      <c r="M10" s="92"/>
      <c r="N10" s="92"/>
      <c r="O10" s="92"/>
      <c r="P10" s="92"/>
      <c r="Q10" s="92"/>
      <c r="R10" s="92"/>
      <c r="S10" s="92"/>
      <c r="T10" s="92"/>
    </row>
    <row r="12" spans="1:20" x14ac:dyDescent="0.3">
      <c r="C12" s="21" t="s">
        <v>134</v>
      </c>
    </row>
    <row r="13" spans="1:20" x14ac:dyDescent="0.3">
      <c r="C13" s="61" t="s">
        <v>136</v>
      </c>
      <c r="D13" s="62"/>
      <c r="E13" s="62" t="s">
        <v>137</v>
      </c>
      <c r="F13" s="62"/>
      <c r="G13" s="62"/>
      <c r="H13" s="62"/>
      <c r="I13" s="62"/>
      <c r="J13" s="62"/>
      <c r="K13" s="63"/>
    </row>
    <row r="14" spans="1:20" ht="96" customHeight="1" x14ac:dyDescent="0.3">
      <c r="C14" s="54" t="s">
        <v>208</v>
      </c>
      <c r="D14" s="55"/>
      <c r="E14" s="82" t="s">
        <v>444</v>
      </c>
      <c r="F14" s="57"/>
      <c r="G14" s="57"/>
      <c r="H14" s="57"/>
      <c r="I14" s="57"/>
      <c r="J14" s="57"/>
      <c r="K14" s="58"/>
    </row>
    <row r="16" spans="1:20" x14ac:dyDescent="0.3">
      <c r="C16" s="6"/>
      <c r="D16" s="6"/>
      <c r="E16" s="6"/>
      <c r="F16" s="6"/>
    </row>
  </sheetData>
  <sheetProtection selectLockedCells="1" selectUnlockedCells="1"/>
  <mergeCells count="7">
    <mergeCell ref="C14:D14"/>
    <mergeCell ref="E14:K14"/>
    <mergeCell ref="D9:K9"/>
    <mergeCell ref="M9:T10"/>
    <mergeCell ref="D10:K10"/>
    <mergeCell ref="C13:D13"/>
    <mergeCell ref="E13:K13"/>
  </mergeCells>
  <phoneticPr fontId="1" type="noConversion"/>
  <dataValidations disablePrompts="1" count="2">
    <dataValidation type="list" allowBlank="1" showInputMessage="1" showErrorMessage="1" sqref="N8">
      <formula1>용도</formula1>
    </dataValidation>
    <dataValidation type="list" allowBlank="1" showInputMessage="1" showErrorMessage="1" sqref="Q8 G11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654F926A-D7D1-408A-AE57-82BB66B36663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2BE28440-0D22-4F33-811D-19775EFA9AF6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B1238836-A897-4F33-93EF-A5D77242627E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8E61F72D-7E01-4529-81C4-6B1F6BDBBEDE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F9A69B5B-79EE-4520-81D0-C8E1C03C5ABA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E68749A9-0B13-4209-85B5-376738A073A6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9F063994-5DD4-4D0E-98CE-1F77FD3EBC6B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057D107D-01C2-4BE9-9D0F-7DB8127A17E4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2220990D-0563-451D-8745-DD8BDA63482E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F32210F0-B2DF-4BC5-9B25-C3A82BD91FAC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907C524E-50AE-4E5B-861F-BBBFA1F7340C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96C1D37A-7E16-4ECC-9A11-5732EA8295EA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4A9FF3E9-7CBD-4013-8CF8-0B21264D3889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8247F8D2-80E1-450E-B09E-301A19ABB2E4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3172C2B0-F5ED-49E8-A682-AA2466C75554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52044F5B-9C64-4B86-A668-CB378A9C78EB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4425DBA7-4435-43AB-BDBD-74E6A38DA108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C63A0450-5DC4-48EB-8C54-22317E499C39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E06D142C-007A-462C-8BF4-4C0B3E41C842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AD48BAAC-DF9B-4937-BAA0-0B5469A92D5A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9115437F-6FAB-48ED-AFF4-384E09CA50F5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12C1133E-AAF4-49AA-8652-2751D18BBE72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D4CED342-9B00-4213-9821-95559BEC794B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18A930CB-6AC2-4ACB-9615-BE69567DCAF8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ADAA9C42-50DD-43EF-90EB-DA44ECCAC222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D3D44838-0B0B-4B63-A078-587F70090FA9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33DC039E-71A8-4484-8534-607D34CC5B1A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38C6AA3B-3009-4DBE-A14D-F927094AF433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B2A585CA-C6FC-424A-9DCF-014FDFFECFFF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48CD279F-A548-450E-BE0A-CABA1176BE69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E22E336A-F4FD-467F-967D-4C3822E6D99A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787348F4-188F-4AE4-B518-DDE6333408B6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AB807328-7224-4EE1-8F32-B2EED6825118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705B2541-D545-481F-824E-75512388C21C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D88C56E1-EAC8-45FD-96A5-A4A5CFB899D8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4EA18FAD-E0B1-486B-9541-C2A88D9EC450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B0CF95D2-C083-46E3-B885-DA9B03B911BF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C4B89D26-9696-422F-B7FF-A1B536C595C9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D87F5D90-C85D-4F5D-8B94-991C55F9528F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02F46283-1B08-4DD0-88C1-B5036506EA83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E9E30A1C-2F2D-4A44-A2B1-D2E63B87CD32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1D3EC41D-0AB0-4575-8493-F99DBB9BE0A1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0F0C2094-55E5-4346-BF3A-7C542FE1FFA7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08" id="{2DFC69C7-4349-4A4A-9E88-1EF1A95B7E80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09" id="{205D40EA-6060-41D4-95C5-8C3FD8F7DAED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A3E46681-FA07-4A45-BB7A-AAFF4A640F35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E233EF4D-5475-4966-A82A-4E50DE905DDF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8849A509-EC65-4271-AD19-1F65FB837A98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T20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23</v>
      </c>
      <c r="B1" s="3"/>
      <c r="C1" s="20" t="s">
        <v>209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1" t="s">
        <v>115</v>
      </c>
    </row>
    <row r="9" spans="1:20" ht="16.5" customHeight="1" x14ac:dyDescent="0.3">
      <c r="C9" s="22" t="s">
        <v>112</v>
      </c>
      <c r="D9" s="63" t="s">
        <v>113</v>
      </c>
      <c r="E9" s="69"/>
      <c r="F9" s="69"/>
      <c r="G9" s="69"/>
      <c r="H9" s="69"/>
      <c r="I9" s="69"/>
      <c r="J9" s="69"/>
      <c r="K9" s="69"/>
      <c r="M9" s="88" t="s">
        <v>385</v>
      </c>
      <c r="N9" s="88"/>
      <c r="O9" s="88"/>
      <c r="P9" s="88"/>
      <c r="Q9" s="88"/>
      <c r="R9" s="88"/>
      <c r="S9" s="88"/>
      <c r="T9" s="88"/>
    </row>
    <row r="10" spans="1:20" ht="53.25" customHeight="1" x14ac:dyDescent="0.3">
      <c r="C10" s="25" t="s">
        <v>389</v>
      </c>
      <c r="D10" s="70" t="s">
        <v>210</v>
      </c>
      <c r="E10" s="71"/>
      <c r="F10" s="71"/>
      <c r="G10" s="71"/>
      <c r="H10" s="71"/>
      <c r="I10" s="71"/>
      <c r="J10" s="71"/>
      <c r="K10" s="71"/>
      <c r="M10" s="89"/>
      <c r="N10" s="89"/>
      <c r="O10" s="89"/>
      <c r="P10" s="89"/>
      <c r="Q10" s="89"/>
      <c r="R10" s="89"/>
      <c r="S10" s="89"/>
      <c r="T10" s="89"/>
    </row>
    <row r="11" spans="1:20" x14ac:dyDescent="0.3">
      <c r="M11" s="89"/>
      <c r="N11" s="89"/>
      <c r="O11" s="89"/>
      <c r="P11" s="89"/>
      <c r="Q11" s="89"/>
      <c r="R11" s="89"/>
      <c r="S11" s="89"/>
      <c r="T11" s="89"/>
    </row>
    <row r="12" spans="1:20" x14ac:dyDescent="0.3">
      <c r="C12" s="21" t="s">
        <v>134</v>
      </c>
      <c r="M12" s="89"/>
      <c r="N12" s="89"/>
      <c r="O12" s="89"/>
      <c r="P12" s="89"/>
      <c r="Q12" s="89"/>
      <c r="R12" s="89"/>
      <c r="S12" s="89"/>
      <c r="T12" s="89"/>
    </row>
    <row r="13" spans="1:20" x14ac:dyDescent="0.3">
      <c r="C13" s="61" t="s">
        <v>136</v>
      </c>
      <c r="D13" s="62"/>
      <c r="E13" s="62" t="s">
        <v>137</v>
      </c>
      <c r="F13" s="62"/>
      <c r="G13" s="62"/>
      <c r="H13" s="62"/>
      <c r="I13" s="62"/>
      <c r="J13" s="62"/>
      <c r="K13" s="63"/>
      <c r="M13" s="89"/>
      <c r="N13" s="89"/>
      <c r="O13" s="89"/>
      <c r="P13" s="89"/>
      <c r="Q13" s="89"/>
      <c r="R13" s="89"/>
      <c r="S13" s="89"/>
      <c r="T13" s="89"/>
    </row>
    <row r="14" spans="1:20" ht="53.25" customHeight="1" x14ac:dyDescent="0.3">
      <c r="C14" s="54" t="s">
        <v>211</v>
      </c>
      <c r="D14" s="55"/>
      <c r="E14" s="82" t="s">
        <v>212</v>
      </c>
      <c r="F14" s="57"/>
      <c r="G14" s="57"/>
      <c r="H14" s="57"/>
      <c r="I14" s="57"/>
      <c r="J14" s="57"/>
      <c r="K14" s="58"/>
      <c r="M14" s="89"/>
      <c r="N14" s="89"/>
      <c r="O14" s="89"/>
      <c r="P14" s="89"/>
      <c r="Q14" s="89"/>
      <c r="R14" s="89"/>
      <c r="S14" s="89"/>
      <c r="T14" s="89"/>
    </row>
    <row r="15" spans="1:20" x14ac:dyDescent="0.3">
      <c r="M15" s="89"/>
      <c r="N15" s="89"/>
      <c r="O15" s="89"/>
      <c r="P15" s="89"/>
      <c r="Q15" s="89"/>
      <c r="R15" s="89"/>
      <c r="S15" s="89"/>
      <c r="T15" s="89"/>
    </row>
    <row r="16" spans="1:20" x14ac:dyDescent="0.3">
      <c r="C16" s="6"/>
      <c r="D16" s="6"/>
      <c r="E16" s="6"/>
      <c r="F16" s="6"/>
      <c r="M16" s="89"/>
      <c r="N16" s="89"/>
      <c r="O16" s="89"/>
      <c r="P16" s="89"/>
      <c r="Q16" s="89"/>
      <c r="R16" s="89"/>
      <c r="S16" s="89"/>
      <c r="T16" s="89"/>
    </row>
    <row r="17" spans="13:20" x14ac:dyDescent="0.3">
      <c r="M17" s="89"/>
      <c r="N17" s="89"/>
      <c r="O17" s="89"/>
      <c r="P17" s="89"/>
      <c r="Q17" s="89"/>
      <c r="R17" s="89"/>
      <c r="S17" s="89"/>
      <c r="T17" s="89"/>
    </row>
    <row r="18" spans="13:20" x14ac:dyDescent="0.3">
      <c r="M18" s="89"/>
      <c r="N18" s="89"/>
      <c r="O18" s="89"/>
      <c r="P18" s="89"/>
      <c r="Q18" s="89"/>
      <c r="R18" s="89"/>
      <c r="S18" s="89"/>
      <c r="T18" s="89"/>
    </row>
    <row r="19" spans="13:20" x14ac:dyDescent="0.3">
      <c r="M19" s="89"/>
      <c r="N19" s="89"/>
      <c r="O19" s="89"/>
      <c r="P19" s="89"/>
      <c r="Q19" s="89"/>
      <c r="R19" s="89"/>
      <c r="S19" s="89"/>
      <c r="T19" s="89"/>
    </row>
    <row r="20" spans="13:20" ht="39.75" customHeight="1" x14ac:dyDescent="0.3">
      <c r="M20" s="90"/>
      <c r="N20" s="90"/>
      <c r="O20" s="90"/>
      <c r="P20" s="90"/>
      <c r="Q20" s="90"/>
      <c r="R20" s="90"/>
      <c r="S20" s="90"/>
      <c r="T20" s="90"/>
    </row>
  </sheetData>
  <sheetProtection selectLockedCells="1" selectUnlockedCells="1"/>
  <mergeCells count="7">
    <mergeCell ref="M9:T20"/>
    <mergeCell ref="C14:D14"/>
    <mergeCell ref="E14:K14"/>
    <mergeCell ref="D9:K9"/>
    <mergeCell ref="D10:K10"/>
    <mergeCell ref="C13:D13"/>
    <mergeCell ref="E13:K13"/>
  </mergeCells>
  <phoneticPr fontId="1" type="noConversion"/>
  <dataValidations disablePrompts="1" count="2">
    <dataValidation type="list" allowBlank="1" showInputMessage="1" showErrorMessage="1" sqref="Q8 G11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46F48EC2-138C-4FC6-AF7F-5B5103E4CA32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BAD3C59D-68AB-430E-94B1-B78C8E908988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A146285D-20BB-4337-8500-199B26D60D03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62ED638F-A80E-47C9-BB1E-DC3E214D3427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A96FCD46-7F90-4EEF-B332-E7F92B5F2FC5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BD5DD9E7-2D45-4929-865A-65F7E18133C4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3E6C44FF-4207-49A8-97B7-F1933B85028C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3056E9BB-1398-424C-9D9A-9410C1634964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9E9F2EAE-2411-40E8-B270-9D6C074791FC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75F2E691-0BEF-4EC4-BBA3-040A67225EED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341818B9-7532-4CC2-A654-90D120DF54EF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58D4F6A0-1F68-487D-B66A-41EB72C94AAE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B5F83540-FE16-4668-8A27-FAA0F10D46E9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79775D6B-D64A-4643-97E5-1846238FF873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E6D91144-AC60-4CFB-BD65-1F73C90F2A0F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4EBACBD5-8BE2-4CEC-AB29-A1BB3D77C1E1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F904F9B5-C2EB-447C-97AC-5988AF0C62D3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2369EE6F-7A1B-472C-A767-2992A9E6E0B3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9302A2E2-46D5-4216-BEBF-E4BAD0F2B8E1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DEB36199-5BB5-4858-819B-0EC3DCB18366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58A48F9F-961F-4F03-AEC4-E941EE25758B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ED5CEC54-5D29-42C0-AFC9-6D4D30D3B1F0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88519F7C-C5BC-443B-85DA-6C0F3A4E70BF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B2E9F52C-EC99-4330-BEA1-247143793354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085F1BF8-46FB-4E1D-9A8A-B5D093247FB4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71B0C43E-B915-4AE3-BA02-8407F710C3A0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BC934C6C-8316-4B25-A496-CFC521ECC719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1B9ACD2A-339A-4D8A-AE06-F6C5F7D4304B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0C886C7D-C529-42A3-A96F-2F2235AFA53A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830EED11-DE5E-4B10-9D0D-E4BE5615C857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C1C505D3-7F47-4B0D-BAF5-B2E2090CB3A8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C4EAA80C-17E9-4C35-8FDA-C57BF65C0634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5D3ECA96-CEAD-45B6-B69D-65BD157879B8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27A17E0A-E9F3-48CB-B69E-B89DFF5B2DAC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6076D104-830D-415B-BB67-2BAE3326C3F0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1D0E44B8-FC43-43E9-94A6-D1B09A1820C7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132A3D70-715D-4203-8AC4-61B3D2C3DD78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D833F106-ECFD-4C99-B292-6D05627FEF30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8D1A0913-4335-4799-9ADC-CB7C87110351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356B5D70-1E7A-42CB-9A74-14B82E3D703E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9B39DD3E-3704-4B7C-936C-B7163F28647F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CB71B0F5-70A2-4A5A-8056-D3174CF4D2D7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A2FC1C6F-2CA4-4D68-866E-8E6ADABE61F3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10" id="{6ACE06CC-01E0-4744-94AB-6AA5AAEDFE2A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11" id="{989B66D7-13FC-4811-8C6F-B099FCAF628E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E3122822-4996-4415-A797-823E93F1CCB3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D527A4C3-A7D3-41DA-AE01-59864E69D301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F57B2070-B008-4D83-9668-8C12E2B3E411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T15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24</v>
      </c>
      <c r="B1" s="3"/>
      <c r="C1" s="20" t="s">
        <v>213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1" t="s">
        <v>115</v>
      </c>
    </row>
    <row r="9" spans="1:20" x14ac:dyDescent="0.3">
      <c r="C9" s="22" t="s">
        <v>112</v>
      </c>
      <c r="D9" s="63" t="s">
        <v>113</v>
      </c>
      <c r="E9" s="69"/>
      <c r="F9" s="69"/>
      <c r="G9" s="69"/>
      <c r="H9" s="69"/>
      <c r="I9" s="69"/>
      <c r="J9" s="69"/>
      <c r="K9" s="69"/>
      <c r="M9" s="88" t="s">
        <v>386</v>
      </c>
      <c r="N9" s="91"/>
      <c r="O9" s="91"/>
      <c r="P9" s="91"/>
      <c r="Q9" s="91"/>
      <c r="R9" s="91"/>
      <c r="S9" s="91"/>
      <c r="T9" s="91"/>
    </row>
    <row r="10" spans="1:20" ht="53.25" customHeight="1" x14ac:dyDescent="0.3">
      <c r="C10" s="25" t="s">
        <v>214</v>
      </c>
      <c r="D10" s="70" t="s">
        <v>390</v>
      </c>
      <c r="E10" s="71"/>
      <c r="F10" s="71"/>
      <c r="G10" s="71"/>
      <c r="H10" s="71"/>
      <c r="I10" s="71"/>
      <c r="J10" s="71"/>
      <c r="K10" s="71"/>
      <c r="M10" s="92"/>
      <c r="N10" s="92"/>
      <c r="O10" s="92"/>
      <c r="P10" s="92"/>
      <c r="Q10" s="92"/>
      <c r="R10" s="92"/>
      <c r="S10" s="92"/>
      <c r="T10" s="92"/>
    </row>
    <row r="12" spans="1:20" x14ac:dyDescent="0.3">
      <c r="C12" s="21" t="s">
        <v>134</v>
      </c>
    </row>
    <row r="13" spans="1:20" x14ac:dyDescent="0.3">
      <c r="C13" s="61" t="s">
        <v>136</v>
      </c>
      <c r="D13" s="62"/>
      <c r="E13" s="62" t="s">
        <v>137</v>
      </c>
      <c r="F13" s="62"/>
      <c r="G13" s="62"/>
      <c r="H13" s="62"/>
      <c r="I13" s="62"/>
      <c r="J13" s="62"/>
      <c r="K13" s="63"/>
    </row>
    <row r="14" spans="1:20" ht="119.25" customHeight="1" x14ac:dyDescent="0.3">
      <c r="C14" s="54" t="s">
        <v>216</v>
      </c>
      <c r="D14" s="55"/>
      <c r="E14" s="82" t="s">
        <v>447</v>
      </c>
      <c r="F14" s="57"/>
      <c r="G14" s="57"/>
      <c r="H14" s="57"/>
      <c r="I14" s="57"/>
      <c r="J14" s="57"/>
      <c r="K14" s="58"/>
    </row>
    <row r="15" spans="1:20" ht="87.75" customHeight="1" x14ac:dyDescent="0.3">
      <c r="C15" s="54" t="s">
        <v>215</v>
      </c>
      <c r="D15" s="55"/>
      <c r="E15" s="82" t="s">
        <v>446</v>
      </c>
      <c r="F15" s="57"/>
      <c r="G15" s="57"/>
      <c r="H15" s="57"/>
      <c r="I15" s="57"/>
      <c r="J15" s="57"/>
      <c r="K15" s="58"/>
    </row>
  </sheetData>
  <sheetProtection selectLockedCells="1" selectUnlockedCells="1"/>
  <mergeCells count="9">
    <mergeCell ref="C15:D15"/>
    <mergeCell ref="E15:K15"/>
    <mergeCell ref="D9:K9"/>
    <mergeCell ref="M9:T10"/>
    <mergeCell ref="D10:K10"/>
    <mergeCell ref="C13:D13"/>
    <mergeCell ref="E13:K13"/>
    <mergeCell ref="C14:D14"/>
    <mergeCell ref="E14:K14"/>
  </mergeCells>
  <phoneticPr fontId="1" type="noConversion"/>
  <dataValidations disablePrompts="1" count="2">
    <dataValidation type="list" allowBlank="1" showInputMessage="1" showErrorMessage="1" sqref="N8">
      <formula1>용도</formula1>
    </dataValidation>
    <dataValidation type="list" allowBlank="1" showInputMessage="1" showErrorMessage="1" sqref="Q8 G11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2537174E-52BF-4BE0-BCC2-CBF859B237D0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9577B8D2-17B8-4D0B-99BD-F0BE434FBC30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E15DA10A-3C77-4240-AC9E-8E715FD0A28B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7829626D-3A36-4A79-9009-917B0B1B5684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186DA127-1433-48D8-978C-CB35F5D8FBB7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2228B268-D96C-404F-BEF5-F1B854D97D3C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1C4C255D-92CC-4739-AA61-7863C839EDA2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1044BABD-A55A-49DC-9C97-01EEC709FF6B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464671A8-DE17-4D42-AEF1-57C72A41BC49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81101A37-AEE4-43D7-96CB-A13A1F798E19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2FA2F808-596B-48F5-B7DB-72A1BE937DE7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94D43333-BE90-4975-B570-B74CE4561F7E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E98EB6A3-288A-4967-B905-F059C59B0D85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0AED4184-3A1B-49D6-A4AD-3BEB3D9A031A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14EF5A75-8CA8-41F9-A73D-C81BD5F04E90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B136A58E-D6D3-4EC8-8B50-F09CAE3A7607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53FE6CFD-DD1C-411C-A5EB-6B3098F8112E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C4CC43CD-881E-4F4E-938A-841E6D52C788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97B73EEC-FD0D-4432-9367-AE24F56451B4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2BBE3B47-6EA7-4BB9-833D-01DB4CDF7ED7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1CDE7FDC-8F28-49D0-999C-4732E7D5859B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1F05C44C-8636-4481-BFE0-540DDF8EEE09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EB13ACAC-6E99-45F6-B098-C691492485CF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77E8BA1A-3A7F-4715-B377-A944F962480A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14DD942E-A280-4CF3-B65E-2EDBC74B36AD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78807EFA-7B52-45FB-AF10-CE5F8FB2C319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ADFC756C-1C0F-4057-950D-6E7548640C08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C3ABC751-C59B-444B-87CD-8E3DD70DB51E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CE41D40B-32FA-4CE2-BC66-7A93424C1802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2479EC8D-DB3D-4AB8-9D6C-9C675CF3FFD5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AF1C6A0B-332B-4681-B091-E70F0664AC87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5D9F8E17-C836-4EE8-8C0C-D1C876FC6819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7F8B5A8B-24D6-4682-BFDA-14DE463B7974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55990CF1-37D6-4D56-8B0C-534C414D8059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A98A29B6-24AA-4C7D-B565-BC82DD8CB9C2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FF60AB4B-F393-4EDC-B883-CFC5694F7CC2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6D33809E-79C0-4894-83A1-7DB848CC5835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CA02BFFE-BAD9-4F0F-89F9-91048F10A360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6F17755D-C9A6-4EF3-BBD0-76C33932F48F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DB62001F-40AF-4636-BA86-F6CABC2C3AD7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4562B660-3444-487C-9FB9-DF8DEDF82F7B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DEC57835-60BA-4301-A092-76462345805A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0D2DF832-87C5-47BA-B1F0-95D732D9E89A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12" id="{CDDE5C27-EE77-4AE6-A114-E50C5C715F1F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13" id="{1C4331D1-7E95-459F-9BDE-155B2CAD3994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AB6BFEAE-4BB8-455E-BDEE-CCC48BEA1AF3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5090AC9D-FCA5-4CC2-A695-AD0E958783C3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0AA4803C-CC53-49D9-8E93-790A5EBC4A30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T14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25</v>
      </c>
      <c r="B1" s="3"/>
      <c r="C1" s="20" t="s">
        <v>476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2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53.25" customHeight="1" x14ac:dyDescent="0.3">
      <c r="C10" s="25" t="s">
        <v>217</v>
      </c>
      <c r="D10" s="70" t="s">
        <v>218</v>
      </c>
      <c r="E10" s="71"/>
      <c r="F10" s="71"/>
      <c r="G10" s="71"/>
      <c r="H10" s="71"/>
      <c r="I10" s="71"/>
      <c r="J10" s="71"/>
      <c r="K10" s="71"/>
    </row>
    <row r="12" spans="1:20" x14ac:dyDescent="0.3">
      <c r="C12" s="21" t="s">
        <v>134</v>
      </c>
    </row>
    <row r="13" spans="1:20" x14ac:dyDescent="0.3">
      <c r="C13" s="61" t="s">
        <v>136</v>
      </c>
      <c r="D13" s="62"/>
      <c r="E13" s="62" t="s">
        <v>137</v>
      </c>
      <c r="F13" s="62"/>
      <c r="G13" s="62"/>
      <c r="H13" s="62"/>
      <c r="I13" s="62"/>
      <c r="J13" s="62"/>
      <c r="K13" s="63"/>
    </row>
    <row r="14" spans="1:20" ht="30" customHeight="1" x14ac:dyDescent="0.3">
      <c r="C14" s="54" t="s">
        <v>219</v>
      </c>
      <c r="D14" s="55"/>
      <c r="E14" s="82" t="s">
        <v>517</v>
      </c>
      <c r="F14" s="57"/>
      <c r="G14" s="57"/>
      <c r="H14" s="57"/>
      <c r="I14" s="57"/>
      <c r="J14" s="57"/>
      <c r="K14" s="58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disablePrompts="1" count="2">
    <dataValidation type="list" allowBlank="1" showInputMessage="1" showErrorMessage="1" sqref="Q8 G11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85EA1840-E816-41A6-A356-4E1985D9B755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E86A721A-721F-4BAD-8C50-2D6C38ACA6A9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2D0537BD-C9F3-48CE-8A27-0E324D744397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F657D955-34B3-4E3A-9931-CBABDC8F7B3A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99A0F8B2-7270-414C-BDBC-FA483C893189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CACF6970-DB03-451A-9809-705B30D261AB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E9DA09BF-D378-4AA7-8876-A6B013B13C7A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96BAAEC1-7D60-44C0-A130-32D56BD32BEC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DC32BE18-483C-4A5F-B21D-ABF32B3D650D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B3BA958D-93DE-45B3-B38D-20E8EEF0E4D1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41EF8B5B-6B1A-4C6A-BF48-A20D278ED7F3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7C0050F8-B763-4DE8-8F81-F45920DC866A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C29BF242-2D0A-46F3-9BB9-9CC09304B3D5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71704448-2C51-4E5A-9F7A-85D8D0379117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03C4EC2B-0FB7-4346-A369-E3D22C02733A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E03339E4-5BFD-4F04-8DB9-50D891D803F3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AFE2E895-49BA-4DC5-AEAE-141303C56954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8AD34151-D137-4614-8C44-9A8AD5D9EF02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66FB2C49-70E3-4CC8-8CF1-1D8124D5A74A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07F3D4A5-BC18-4EF3-B5D4-973FD8143814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64C156BC-A4AF-4803-B79F-3C8508B3B7DE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98EE3D24-B65C-46DA-BC2C-C236D8771956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F3CE4C3D-462F-4D5B-A5F0-AF16616D60D9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AC92C3B4-198F-4A3D-860C-AC21872A85C4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718ED476-74DF-4885-8F4C-3F897979335F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1A930C70-9173-4273-B0F4-9CC8C97F44EC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D0A8FF5E-71A8-4F5C-BE2C-7011823D845F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560F466E-6E7D-48F4-B57B-1DA924FD7055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2874D661-B809-416A-87FF-940940D46DCE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950EE1B6-885E-4CF0-B13F-F9CE7E0A817F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4664592B-4043-41CD-9FAA-FFC33E80513B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B5AB80F5-7BC5-4C84-AEF2-AA0C89AE745E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DD620A6D-CE30-4F33-AEE3-1B04E3A47BBC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ADD62C18-5A4E-4040-8566-C36D2CE99C6A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7107DB22-720F-4AFF-A46D-8A6BF105012C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EEBB4C71-A341-471F-8996-7EE801EAA0B8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FD2898C5-B3E4-4971-9D67-E400C2C96CD2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C9F19465-E801-4116-A2F0-8716D2EB6ECE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4BF29418-4580-4309-941D-917B7638AA23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6BA3C5EE-870A-4E23-B408-13AC1C93382D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57496C44-E61F-453A-B9D8-659C27FE65FE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256FDE59-9688-4195-BEC7-4DB76C51C47F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33E0E1BA-5C32-4956-9631-536C7F3FA57B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14" id="{740DE99C-C93B-4DE5-9094-BEB474AF5FDA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15" id="{573BAC9C-0C68-49E3-87DD-EBF9B3805ED2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A4571617-0655-4F15-817D-4092CD5B0AD2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9542487F-AD7D-4153-8984-CC3E50397BB0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E0ADCDF1-9A5C-436D-BCC5-F8409C0C9777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466</v>
      </c>
      <c r="B1" s="3"/>
      <c r="C1" s="20" t="s">
        <v>477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53.25" customHeight="1" x14ac:dyDescent="0.3">
      <c r="C10" s="25" t="s">
        <v>475</v>
      </c>
      <c r="D10" s="70" t="s">
        <v>474</v>
      </c>
      <c r="E10" s="71"/>
      <c r="F10" s="71"/>
      <c r="G10" s="71"/>
      <c r="H10" s="71"/>
      <c r="I10" s="71"/>
      <c r="J10" s="71"/>
      <c r="K10" s="71"/>
    </row>
    <row r="12" spans="1:20" x14ac:dyDescent="0.3">
      <c r="C12" s="21" t="s">
        <v>134</v>
      </c>
    </row>
    <row r="13" spans="1:20" x14ac:dyDescent="0.3">
      <c r="C13" s="61" t="s">
        <v>136</v>
      </c>
      <c r="D13" s="62"/>
      <c r="E13" s="62" t="s">
        <v>137</v>
      </c>
      <c r="F13" s="62"/>
      <c r="G13" s="62"/>
      <c r="H13" s="62"/>
      <c r="I13" s="62"/>
      <c r="J13" s="62"/>
      <c r="K13" s="63"/>
    </row>
    <row r="14" spans="1:20" ht="42.75" customHeight="1" x14ac:dyDescent="0.3">
      <c r="C14" s="54" t="s">
        <v>468</v>
      </c>
      <c r="D14" s="55"/>
      <c r="E14" s="82" t="s">
        <v>471</v>
      </c>
      <c r="F14" s="57"/>
      <c r="G14" s="57"/>
      <c r="H14" s="57"/>
      <c r="I14" s="57"/>
      <c r="J14" s="57"/>
      <c r="K14" s="58"/>
    </row>
    <row r="15" spans="1:20" ht="41.25" customHeight="1" x14ac:dyDescent="0.3">
      <c r="C15" s="54" t="s">
        <v>469</v>
      </c>
      <c r="D15" s="55"/>
      <c r="E15" s="82" t="s">
        <v>472</v>
      </c>
      <c r="F15" s="57"/>
      <c r="G15" s="57"/>
      <c r="H15" s="57"/>
      <c r="I15" s="57"/>
      <c r="J15" s="57"/>
      <c r="K15" s="58"/>
    </row>
    <row r="16" spans="1:20" ht="48.75" customHeight="1" x14ac:dyDescent="0.3">
      <c r="C16" s="54" t="s">
        <v>470</v>
      </c>
      <c r="D16" s="55"/>
      <c r="E16" s="82" t="s">
        <v>473</v>
      </c>
      <c r="F16" s="57"/>
      <c r="G16" s="57"/>
      <c r="H16" s="57"/>
      <c r="I16" s="57"/>
      <c r="J16" s="57"/>
      <c r="K16" s="58"/>
    </row>
  </sheetData>
  <sheetProtection selectLockedCells="1" selectUnlockedCells="1"/>
  <mergeCells count="10">
    <mergeCell ref="C15:D15"/>
    <mergeCell ref="E15:K15"/>
    <mergeCell ref="C16:D16"/>
    <mergeCell ref="E16:K16"/>
    <mergeCell ref="D9:K9"/>
    <mergeCell ref="D10:K10"/>
    <mergeCell ref="C13:D13"/>
    <mergeCell ref="E13:K13"/>
    <mergeCell ref="C14:D14"/>
    <mergeCell ref="E14:K14"/>
  </mergeCells>
  <phoneticPr fontId="1" type="noConversion"/>
  <dataValidations disablePrompts="1" count="2">
    <dataValidation type="list" allowBlank="1" showInputMessage="1" showErrorMessage="1" sqref="N8">
      <formula1>용도</formula1>
    </dataValidation>
    <dataValidation type="list" allowBlank="1" showInputMessage="1" showErrorMessage="1" sqref="Q8 G11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61950B60-6C83-4EB6-88FE-60A27E863290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318C96C4-DE02-4F4C-BB17-207DCAF48490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6572745C-7E54-4731-B04E-9E90A61942BA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792332CA-8751-40E1-AB5F-0EA76D4FC877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A5F30C14-6542-4B75-B1AE-9552F7CAF44F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660DD90E-8999-4B91-B3AF-4AF4D69C3EDB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6A61A33E-DF2E-4303-A3F7-14B3FF30D574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14F43D93-C744-446A-94C3-17F459FEBFFA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51B1C5A2-6A76-4362-A3E9-A5547AEF0A28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77CF632D-1CC1-4800-902D-CD91D47C9DE7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C8194022-C035-4BD8-9C4F-98684D981A22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9D2AE812-3DC9-4A39-B463-8F046734D1DE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BE27B77F-123A-4124-84E3-41B56826A775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2B0CBEC9-B6B0-4162-9ADE-C0D63E2B5646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2D7E8007-C8A8-4E20-BC8F-98ED8BC03B66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A845D7AC-BEF3-46AE-92FD-789F36D67636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56BE8EBF-9ABE-4F0B-894B-C8F005D369BB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E4083508-6E90-48D9-9DAB-C74C054BC3C8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713EEC6B-D328-4814-96E0-971BC012194C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C3018FF3-6919-463D-B116-E389EEDBB184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27C7C3EE-4361-4F54-B73B-6E734350114E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51461315-0863-4BD9-B063-898451F87DA9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EE16C4F4-D9BF-45E1-B382-67C3DC09FA96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C43A64F6-DB2C-4A5D-8ED9-A355A1C1FE4C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19D7F713-CF05-4B74-B8ED-E956217464FF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DA4BEB42-89D1-4F12-99E5-38BC67D33366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6508D718-E183-4370-9D47-D0D210790836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E6405AA5-AD57-4573-8964-EA522E53E40C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5A755679-536A-4B22-BC4F-D3428BB19F39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B6418B04-E928-4BC3-83D5-E86562C6FA92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E51D6FE2-89EF-4EB8-8FC9-B0111B21B669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130B17F4-9147-4AD8-94B9-3F361CA84061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4849FA3B-3663-4AC3-B2A6-FDA5179EFDA9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3B31BA00-3874-4D18-8B2F-42A60001DB41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52841316-0AED-4801-BFFF-F76DF66A8470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99B5FB0E-BBB9-4F4F-8F89-18558622CE8D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279E5A23-FAFB-4949-91C0-D246D43A87E3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362A0D65-9E79-4B96-AE17-D8AD977632CC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ABD5A4C0-690F-42EE-A3BF-3B90E3E011A5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84959239-8B31-46E4-AD9E-CDF43D868EF6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7D225500-DFEE-4BE0-BCA3-3FB0A34C0E85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A8A556CE-BDB1-4773-B2E4-B75B8A9DC24C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4C52D545-E24B-4DEE-BA29-07DD774A4D8F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16" id="{2E5EF638-C051-439D-AF48-52820E48EABD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17" id="{1C3E53B5-F5E6-40A4-8085-9B24F089350A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5246036E-7DF4-4C43-A8A0-4E4CCBFF76CF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01155DD7-A29A-4480-84F9-4081B4B257C3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1A86E44E-DFE7-4090-A3BB-79051A3419F8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T17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26</v>
      </c>
      <c r="B1" s="3"/>
      <c r="C1" s="20" t="s">
        <v>220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21" t="s">
        <v>115</v>
      </c>
    </row>
    <row r="9" spans="1:20" ht="16.5" customHeight="1" x14ac:dyDescent="0.3">
      <c r="C9" s="22" t="s">
        <v>112</v>
      </c>
      <c r="D9" s="63" t="s">
        <v>113</v>
      </c>
      <c r="E9" s="69"/>
      <c r="F9" s="69"/>
      <c r="G9" s="69"/>
      <c r="H9" s="69"/>
      <c r="I9" s="69"/>
      <c r="J9" s="69"/>
      <c r="K9" s="69"/>
      <c r="M9" s="88" t="s">
        <v>388</v>
      </c>
      <c r="N9" s="88"/>
      <c r="O9" s="88"/>
      <c r="P9" s="88"/>
      <c r="Q9" s="88"/>
      <c r="R9" s="88"/>
      <c r="S9" s="88"/>
      <c r="T9" s="88"/>
    </row>
    <row r="10" spans="1:20" ht="53.25" customHeight="1" x14ac:dyDescent="0.3">
      <c r="C10" s="25" t="s">
        <v>221</v>
      </c>
      <c r="D10" s="70" t="s">
        <v>230</v>
      </c>
      <c r="E10" s="71"/>
      <c r="F10" s="71"/>
      <c r="G10" s="71"/>
      <c r="H10" s="71"/>
      <c r="I10" s="71"/>
      <c r="J10" s="71"/>
      <c r="K10" s="71"/>
      <c r="M10" s="89"/>
      <c r="N10" s="89"/>
      <c r="O10" s="89"/>
      <c r="P10" s="89"/>
      <c r="Q10" s="89"/>
      <c r="R10" s="89"/>
      <c r="S10" s="89"/>
      <c r="T10" s="89"/>
    </row>
    <row r="11" spans="1:20" ht="53.25" customHeight="1" x14ac:dyDescent="0.3">
      <c r="C11" s="25" t="s">
        <v>222</v>
      </c>
      <c r="D11" s="70" t="s">
        <v>223</v>
      </c>
      <c r="E11" s="71"/>
      <c r="F11" s="71"/>
      <c r="G11" s="71"/>
      <c r="H11" s="71"/>
      <c r="I11" s="71"/>
      <c r="J11" s="71"/>
      <c r="K11" s="71"/>
      <c r="M11" s="89"/>
      <c r="N11" s="89"/>
      <c r="O11" s="89"/>
      <c r="P11" s="89"/>
      <c r="Q11" s="89"/>
      <c r="R11" s="89"/>
      <c r="S11" s="89"/>
      <c r="T11" s="89"/>
    </row>
    <row r="12" spans="1:20" x14ac:dyDescent="0.3">
      <c r="M12" s="89"/>
      <c r="N12" s="89"/>
      <c r="O12" s="89"/>
      <c r="P12" s="89"/>
      <c r="Q12" s="89"/>
      <c r="R12" s="89"/>
      <c r="S12" s="89"/>
      <c r="T12" s="89"/>
    </row>
    <row r="13" spans="1:20" x14ac:dyDescent="0.3">
      <c r="C13" s="21" t="s">
        <v>134</v>
      </c>
      <c r="M13" s="90"/>
      <c r="N13" s="90"/>
      <c r="O13" s="90"/>
      <c r="P13" s="90"/>
      <c r="Q13" s="90"/>
      <c r="R13" s="90"/>
      <c r="S13" s="90"/>
      <c r="T13" s="90"/>
    </row>
    <row r="14" spans="1:20" x14ac:dyDescent="0.3">
      <c r="C14" s="61" t="s">
        <v>136</v>
      </c>
      <c r="D14" s="62"/>
      <c r="E14" s="62" t="s">
        <v>137</v>
      </c>
      <c r="F14" s="62"/>
      <c r="G14" s="62"/>
      <c r="H14" s="62"/>
      <c r="I14" s="62"/>
      <c r="J14" s="62"/>
      <c r="K14" s="63"/>
    </row>
    <row r="15" spans="1:20" ht="64.5" customHeight="1" x14ac:dyDescent="0.3">
      <c r="C15" s="54" t="s">
        <v>225</v>
      </c>
      <c r="D15" s="55"/>
      <c r="E15" s="82" t="s">
        <v>226</v>
      </c>
      <c r="F15" s="57"/>
      <c r="G15" s="57"/>
      <c r="H15" s="57"/>
      <c r="I15" s="57"/>
      <c r="J15" s="57"/>
      <c r="K15" s="58"/>
    </row>
    <row r="16" spans="1:20" ht="39.75" customHeight="1" x14ac:dyDescent="0.3">
      <c r="C16" s="54" t="s">
        <v>224</v>
      </c>
      <c r="D16" s="55"/>
      <c r="E16" s="82" t="s">
        <v>227</v>
      </c>
      <c r="F16" s="57"/>
      <c r="G16" s="57"/>
      <c r="H16" s="57"/>
      <c r="I16" s="57"/>
      <c r="J16" s="57"/>
      <c r="K16" s="58"/>
    </row>
    <row r="17" spans="3:11" ht="117" customHeight="1" x14ac:dyDescent="0.3">
      <c r="C17" s="54" t="s">
        <v>228</v>
      </c>
      <c r="D17" s="55"/>
      <c r="E17" s="82" t="s">
        <v>229</v>
      </c>
      <c r="F17" s="57"/>
      <c r="G17" s="57"/>
      <c r="H17" s="57"/>
      <c r="I17" s="57"/>
      <c r="J17" s="57"/>
      <c r="K17" s="58"/>
    </row>
  </sheetData>
  <sheetProtection selectLockedCells="1" selectUnlockedCells="1"/>
  <mergeCells count="12">
    <mergeCell ref="M9:T13"/>
    <mergeCell ref="C16:D16"/>
    <mergeCell ref="E16:K16"/>
    <mergeCell ref="C17:D17"/>
    <mergeCell ref="E17:K17"/>
    <mergeCell ref="D9:K9"/>
    <mergeCell ref="D10:K10"/>
    <mergeCell ref="C14:D14"/>
    <mergeCell ref="E14:K14"/>
    <mergeCell ref="C15:D15"/>
    <mergeCell ref="E15:K15"/>
    <mergeCell ref="D11:K11"/>
  </mergeCells>
  <phoneticPr fontId="1" type="noConversion"/>
  <dataValidations disablePrompts="1" count="2">
    <dataValidation type="list" allowBlank="1" showInputMessage="1" showErrorMessage="1" sqref="N8">
      <formula1>용도</formula1>
    </dataValidation>
    <dataValidation type="list" allowBlank="1" showInputMessage="1" showErrorMessage="1" sqref="Q8 G12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22FB0CB4-0DDC-4715-A7FA-2069F30F5FC8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F7D51154-2132-4D47-9A15-194D5454C159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80BC70C0-CD68-4261-9D25-D36837148214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414E996D-2AAF-4262-AE05-E8267607E127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CFCB7493-6038-4196-8099-C343735BF2D3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243A3295-197B-4B14-9A6F-55A8E3919CD7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F81E09BF-1168-404E-A124-5225F0CEE371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7353796B-3E67-466E-B837-506EC186A045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78031517-BD34-4440-A094-16261A2482D5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FCE6F3AF-45C7-42C3-9CD1-DD427629609B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96F80766-65B7-471B-8DEC-1E173A912C12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A0BAE66D-7D5A-48C8-8139-D28C348FDFCB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8F343598-AA00-48C7-99B7-28C53DE66D84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0C29747F-57D7-45AB-A2F3-37CF87DEC8C5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13E1A87A-BF27-4D3E-AA3C-212B6BDA9957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73784401-95A3-4307-B6B5-DAE47BE468AA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49036AAF-B378-40C3-A905-93D1A6441060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F3B85D20-24BB-4C23-8DE2-95B0CECFB76C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A13ACBD5-142F-4426-9724-EEB35C3D62F6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EAA46038-0FFB-4D3A-8012-12B2F9AD14ED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A790E1B3-4BBC-4D03-A238-90005E7C8554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30BF3811-9707-451B-8056-6B03B14EAF78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7948A2C2-6B4D-4FB2-9AAD-2A33B5E0D6BC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A3515AA2-06E3-448F-9385-FB9C65379C41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D4F4E430-180C-41D2-ABE1-878470F2480B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C48D8D40-1A56-4BB7-A21B-1D1A1560E3C2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C9137F55-7110-40F4-AABC-AA8D70CC16F4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A836A4E2-4E1D-430D-BA79-04EF94660450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437779D9-BA8E-41B0-8FCF-F8568CA3C276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B3E96D03-E167-41AF-8180-B3B0CAE391A8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E3D817C4-D57A-42DB-9398-915B9B60AAEC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1D8E6CB1-5A37-4666-A8B5-0E49A805472D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C559072A-1181-4EC4-9AF2-F16E18379A37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33E8BCEF-C6C3-4E89-A93F-A59DFD28C20B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8A1E91A9-34CB-4F6D-B1CB-0C81585DE3F2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9F012B99-5864-4CF7-8C06-ABB19EBCFBA8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906A4ED6-9B76-48D7-BBFF-A1750E5B227E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B451655B-F969-4391-9A22-CF8FDB629AD7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78C5415C-4E34-469D-B337-CA907471F8CF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E1E76EEF-665C-408D-9CCA-BE30224CA560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551F3392-BADC-476C-B484-AAE4AEA5F378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41EC9390-4B93-4701-9A2C-D1A4B2BA81AA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B739071C-3C05-4481-9443-709C744FD9DD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18" id="{03BEBDAF-D32E-47F8-9858-E6DEA0A39F2A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19" id="{A78F9661-D556-44CD-AF74-99C384C91AB6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E556CB95-6383-4588-AB6A-B243E93073F1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93039608-A751-4FC5-B296-B43C7D56927D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D4F99598-4638-44F0-96DD-CBF8CD4221FF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T22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27</v>
      </c>
      <c r="B1" s="3"/>
      <c r="C1" s="20" t="s">
        <v>231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  <c r="M8" s="32"/>
      <c r="N8" s="32"/>
      <c r="O8" s="32"/>
      <c r="P8" s="32"/>
      <c r="Q8" s="32"/>
      <c r="R8" s="32"/>
      <c r="S8" s="32"/>
      <c r="T8" s="32"/>
    </row>
    <row r="9" spans="1:20" x14ac:dyDescent="0.3">
      <c r="C9" s="22" t="s">
        <v>112</v>
      </c>
      <c r="D9" s="63" t="s">
        <v>113</v>
      </c>
      <c r="E9" s="69"/>
      <c r="F9" s="69"/>
      <c r="G9" s="69"/>
      <c r="H9" s="69"/>
      <c r="I9" s="69"/>
      <c r="J9" s="69"/>
      <c r="K9" s="69"/>
      <c r="M9" s="32"/>
      <c r="N9" s="32"/>
      <c r="O9" s="32"/>
      <c r="P9" s="32"/>
      <c r="Q9" s="32"/>
      <c r="R9" s="32"/>
      <c r="S9" s="32"/>
      <c r="T9" s="32"/>
    </row>
    <row r="10" spans="1:20" ht="30" customHeight="1" x14ac:dyDescent="0.3">
      <c r="C10" s="25" t="s">
        <v>162</v>
      </c>
      <c r="D10" s="70" t="s">
        <v>234</v>
      </c>
      <c r="E10" s="71"/>
      <c r="F10" s="71"/>
      <c r="G10" s="71"/>
      <c r="H10" s="71"/>
      <c r="I10" s="71"/>
      <c r="J10" s="71"/>
      <c r="K10" s="71"/>
      <c r="M10" s="32"/>
      <c r="N10" s="32"/>
      <c r="O10" s="32"/>
      <c r="P10" s="32"/>
      <c r="Q10" s="32"/>
      <c r="R10" s="32"/>
      <c r="S10" s="32"/>
      <c r="T10" s="32"/>
    </row>
    <row r="11" spans="1:20" ht="30" customHeight="1" x14ac:dyDescent="0.3">
      <c r="C11" s="25" t="s">
        <v>232</v>
      </c>
      <c r="D11" s="70" t="s">
        <v>235</v>
      </c>
      <c r="E11" s="71"/>
      <c r="F11" s="71"/>
      <c r="G11" s="71"/>
      <c r="H11" s="71"/>
      <c r="I11" s="71"/>
      <c r="J11" s="71"/>
      <c r="K11" s="71"/>
      <c r="M11" s="32"/>
      <c r="N11" s="32"/>
      <c r="O11" s="32"/>
      <c r="P11" s="32"/>
      <c r="Q11" s="32"/>
      <c r="R11" s="32"/>
      <c r="S11" s="32"/>
      <c r="T11" s="32"/>
    </row>
    <row r="12" spans="1:20" ht="30" customHeight="1" x14ac:dyDescent="0.3">
      <c r="C12" s="25" t="s">
        <v>221</v>
      </c>
      <c r="D12" s="70" t="s">
        <v>236</v>
      </c>
      <c r="E12" s="71"/>
      <c r="F12" s="71"/>
      <c r="G12" s="71"/>
      <c r="H12" s="71"/>
      <c r="I12" s="71"/>
      <c r="J12" s="71"/>
      <c r="K12" s="71"/>
      <c r="M12" s="32"/>
      <c r="N12" s="32"/>
      <c r="O12" s="32"/>
      <c r="P12" s="32"/>
      <c r="Q12" s="32"/>
      <c r="R12" s="32"/>
      <c r="S12" s="32"/>
      <c r="T12" s="32"/>
    </row>
    <row r="13" spans="1:20" ht="30" customHeight="1" x14ac:dyDescent="0.3">
      <c r="C13" s="25" t="s">
        <v>233</v>
      </c>
      <c r="D13" s="70" t="s">
        <v>237</v>
      </c>
      <c r="E13" s="71"/>
      <c r="F13" s="71"/>
      <c r="G13" s="71"/>
      <c r="H13" s="71"/>
      <c r="I13" s="71"/>
      <c r="J13" s="71"/>
      <c r="K13" s="71"/>
      <c r="M13" s="32"/>
      <c r="N13" s="32"/>
      <c r="O13" s="32"/>
      <c r="P13" s="32"/>
      <c r="Q13" s="32"/>
      <c r="R13" s="32"/>
      <c r="S13" s="32"/>
      <c r="T13" s="32"/>
    </row>
    <row r="14" spans="1:20" ht="30" customHeight="1" x14ac:dyDescent="0.3">
      <c r="C14" s="25" t="s">
        <v>238</v>
      </c>
      <c r="D14" s="70" t="s">
        <v>239</v>
      </c>
      <c r="E14" s="71"/>
      <c r="F14" s="71"/>
      <c r="G14" s="71"/>
      <c r="H14" s="71"/>
      <c r="I14" s="71"/>
      <c r="J14" s="71"/>
      <c r="K14" s="71"/>
      <c r="M14" s="32"/>
      <c r="N14" s="32"/>
      <c r="O14" s="32"/>
      <c r="P14" s="32"/>
      <c r="Q14" s="32"/>
      <c r="R14" s="32"/>
      <c r="S14" s="32"/>
      <c r="T14" s="32"/>
    </row>
    <row r="16" spans="1:20" x14ac:dyDescent="0.3">
      <c r="C16" s="21" t="s">
        <v>134</v>
      </c>
    </row>
    <row r="17" spans="3:11" x14ac:dyDescent="0.3">
      <c r="C17" s="61" t="s">
        <v>136</v>
      </c>
      <c r="D17" s="62"/>
      <c r="E17" s="62" t="s">
        <v>137</v>
      </c>
      <c r="F17" s="62"/>
      <c r="G17" s="62"/>
      <c r="H17" s="62"/>
      <c r="I17" s="62"/>
      <c r="J17" s="62"/>
      <c r="K17" s="63"/>
    </row>
    <row r="18" spans="3:11" ht="88.5" customHeight="1" x14ac:dyDescent="0.3">
      <c r="C18" s="54" t="s">
        <v>240</v>
      </c>
      <c r="D18" s="55"/>
      <c r="E18" s="82" t="s">
        <v>249</v>
      </c>
      <c r="F18" s="57"/>
      <c r="G18" s="57"/>
      <c r="H18" s="57"/>
      <c r="I18" s="57"/>
      <c r="J18" s="57"/>
      <c r="K18" s="58"/>
    </row>
    <row r="19" spans="3:11" ht="87.75" customHeight="1" x14ac:dyDescent="0.3">
      <c r="C19" s="54" t="s">
        <v>241</v>
      </c>
      <c r="D19" s="55"/>
      <c r="E19" s="82" t="s">
        <v>248</v>
      </c>
      <c r="F19" s="57"/>
      <c r="G19" s="57"/>
      <c r="H19" s="57"/>
      <c r="I19" s="57"/>
      <c r="J19" s="57"/>
      <c r="K19" s="58"/>
    </row>
    <row r="20" spans="3:11" ht="66.75" customHeight="1" x14ac:dyDescent="0.3">
      <c r="C20" s="54" t="s">
        <v>242</v>
      </c>
      <c r="D20" s="55"/>
      <c r="E20" s="82" t="s">
        <v>247</v>
      </c>
      <c r="F20" s="57"/>
      <c r="G20" s="57"/>
      <c r="H20" s="57"/>
      <c r="I20" s="57"/>
      <c r="J20" s="57"/>
      <c r="K20" s="58"/>
    </row>
    <row r="21" spans="3:11" ht="60" customHeight="1" x14ac:dyDescent="0.3">
      <c r="C21" s="54" t="s">
        <v>243</v>
      </c>
      <c r="D21" s="55"/>
      <c r="E21" s="82" t="s">
        <v>246</v>
      </c>
      <c r="F21" s="57"/>
      <c r="G21" s="57"/>
      <c r="H21" s="57"/>
      <c r="I21" s="57"/>
      <c r="J21" s="57"/>
      <c r="K21" s="58"/>
    </row>
    <row r="22" spans="3:11" ht="63" customHeight="1" x14ac:dyDescent="0.3">
      <c r="C22" s="54" t="s">
        <v>244</v>
      </c>
      <c r="D22" s="55"/>
      <c r="E22" s="82" t="s">
        <v>245</v>
      </c>
      <c r="F22" s="57"/>
      <c r="G22" s="57"/>
      <c r="H22" s="57"/>
      <c r="I22" s="57"/>
      <c r="J22" s="57"/>
      <c r="K22" s="58"/>
    </row>
  </sheetData>
  <sheetProtection selectLockedCells="1" selectUnlockedCells="1"/>
  <mergeCells count="18">
    <mergeCell ref="C21:D21"/>
    <mergeCell ref="E21:K21"/>
    <mergeCell ref="C22:D22"/>
    <mergeCell ref="E22:K22"/>
    <mergeCell ref="C18:D18"/>
    <mergeCell ref="E18:K18"/>
    <mergeCell ref="C19:D19"/>
    <mergeCell ref="E19:K19"/>
    <mergeCell ref="C20:D20"/>
    <mergeCell ref="E20:K20"/>
    <mergeCell ref="D9:K9"/>
    <mergeCell ref="D10:K10"/>
    <mergeCell ref="D11:K11"/>
    <mergeCell ref="C17:D17"/>
    <mergeCell ref="E17:K17"/>
    <mergeCell ref="D12:K12"/>
    <mergeCell ref="D13:K13"/>
    <mergeCell ref="D14:K14"/>
  </mergeCells>
  <phoneticPr fontId="1" type="noConversion"/>
  <dataValidations count="2">
    <dataValidation type="list" allowBlank="1" showInputMessage="1" showErrorMessage="1" sqref="Q8 G15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8798A22B-5CCE-4AF0-B17C-F9A791306175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D7F72ABF-D2A2-4AA6-9687-7F125A0CB117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A0AEF1EF-BA05-4A8A-AD34-AEF2AA37783F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B0EB15E6-3D30-468B-B27B-9B9DF8D1340A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6E12141F-E598-4EC5-AF96-6A2D6D5F58E6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320073E2-C7D9-42BC-B6D8-F48E356DC8C2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87B94A3A-3B16-4D23-BA9E-C9E1985A8682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9968B13D-01B3-41C2-BDC4-7055B254B83A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90F2F996-7B97-41BD-A844-26CA063BCF65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1FC2C5A2-14C7-417E-AC3A-05E6EE59D8EF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7C782D04-8EBC-4BB8-B922-605BFC872FEE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2E68224A-5AF2-452A-8BA6-B02237237096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49BA35B8-3134-49C4-964E-FDE4480A49C6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0A4B191A-D44B-47CC-BC2F-C2C1E74BD32A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6226AD33-D161-47B2-B10C-FA29617F49CA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D50178C9-3CE4-4B0C-9E24-F4C7D5FFC4AA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2847796C-B8F6-4829-852E-65F8BEA53126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02F81FEB-B317-430C-939B-C236F299A80C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76609BEF-69FB-47EF-BDD6-473C7D2EE216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CD5D3CBC-EA83-4482-9816-4FCF005C90B1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F7A6424C-48F3-45ED-9471-9C05301E5C77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9CB59FEE-BEB3-4B6C-A003-F5A5A8E637F1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C5D83093-CDD9-4376-989B-BFC01234154B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2151B503-F63C-4513-AA7B-B0FCFFF99781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CC3C0BC7-920F-45B5-AFF4-51FE1E8BE0E7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6172451D-8351-4946-9842-899EF72269C7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A5176611-E28B-40FF-B4BE-6FBEB1A955E5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826E0E50-E469-476B-A38C-D66FEF5C9FEA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170E70B6-2C55-4830-A2BF-62C2C3DD659D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81AA9A72-10EA-4DC5-A9EE-230137C055A2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51DA3E95-3FDB-4347-805F-E50BA682DDC2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64703316-F340-490F-ACE7-F0D09402015C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E18AB378-C35D-431D-8F7B-85422D90F647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8C8152B8-750E-4827-89C0-D267D1EE1F09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CB7A5379-1005-4066-996B-359DA31D4CAC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C575D6B5-4E3D-4A0A-8170-24A1CB6110F5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EA7829D1-3755-43A9-A041-E5EADBB1164E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2B8E5156-8C68-4F97-8B32-1AE601AED173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CC797A9A-0E51-4307-9EC1-3ABC3C421632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85D43829-A2D9-4B61-B835-A3F9B494519B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3619043C-A6F6-468F-BC2D-732FBBB6AB1B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709F742D-1559-41C4-AC78-47714B21B4A4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3DB7B520-AE67-4901-8BA3-824C9CD5BA0F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20" id="{31CF09B6-7061-4D8C-889F-775E2869A4ED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21" id="{CE10E806-4CD7-4151-A6CB-DB8B0CC80D5E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9658819B-241D-40A3-8E59-D7E8165A3EE8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0D88B24E-2282-4241-BDEE-C63973617349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4616DC67-6351-4377-A655-E034AA6102AB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T25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28</v>
      </c>
      <c r="B1" s="3"/>
      <c r="C1" s="20" t="s">
        <v>250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2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30" customHeight="1" x14ac:dyDescent="0.3">
      <c r="C10" s="25" t="s">
        <v>251</v>
      </c>
      <c r="D10" s="70" t="s">
        <v>256</v>
      </c>
      <c r="E10" s="71"/>
      <c r="F10" s="71"/>
      <c r="G10" s="71"/>
      <c r="H10" s="71"/>
      <c r="I10" s="71"/>
      <c r="J10" s="71"/>
      <c r="K10" s="71"/>
    </row>
    <row r="11" spans="1:20" ht="30" customHeight="1" x14ac:dyDescent="0.3">
      <c r="C11" s="25" t="s">
        <v>252</v>
      </c>
      <c r="D11" s="70" t="s">
        <v>254</v>
      </c>
      <c r="E11" s="71"/>
      <c r="F11" s="71"/>
      <c r="G11" s="71"/>
      <c r="H11" s="71"/>
      <c r="I11" s="71"/>
      <c r="J11" s="71"/>
      <c r="K11" s="71"/>
    </row>
    <row r="12" spans="1:20" ht="30" customHeight="1" x14ac:dyDescent="0.3">
      <c r="C12" s="25" t="s">
        <v>253</v>
      </c>
      <c r="D12" s="70" t="s">
        <v>255</v>
      </c>
      <c r="E12" s="71"/>
      <c r="F12" s="71"/>
      <c r="G12" s="71"/>
      <c r="H12" s="71"/>
      <c r="I12" s="71"/>
      <c r="J12" s="71"/>
      <c r="K12" s="71"/>
    </row>
    <row r="14" spans="1:20" x14ac:dyDescent="0.3">
      <c r="C14" s="21" t="s">
        <v>134</v>
      </c>
    </row>
    <row r="15" spans="1:20" x14ac:dyDescent="0.3">
      <c r="C15" s="61" t="s">
        <v>136</v>
      </c>
      <c r="D15" s="62"/>
      <c r="E15" s="62" t="s">
        <v>137</v>
      </c>
      <c r="F15" s="62"/>
      <c r="G15" s="62"/>
      <c r="H15" s="62"/>
      <c r="I15" s="62"/>
      <c r="J15" s="62"/>
      <c r="K15" s="63"/>
    </row>
    <row r="16" spans="1:20" ht="29.25" customHeight="1" x14ac:dyDescent="0.3">
      <c r="C16" s="54" t="s">
        <v>257</v>
      </c>
      <c r="D16" s="55"/>
      <c r="E16" s="82" t="s">
        <v>452</v>
      </c>
      <c r="F16" s="57"/>
      <c r="G16" s="57"/>
      <c r="H16" s="57"/>
      <c r="I16" s="57"/>
      <c r="J16" s="57"/>
      <c r="K16" s="58"/>
    </row>
    <row r="17" spans="3:11" ht="29.25" customHeight="1" x14ac:dyDescent="0.3">
      <c r="C17" s="54" t="s">
        <v>258</v>
      </c>
      <c r="D17" s="55"/>
      <c r="E17" s="82" t="s">
        <v>448</v>
      </c>
      <c r="F17" s="57"/>
      <c r="G17" s="57"/>
      <c r="H17" s="57"/>
      <c r="I17" s="57"/>
      <c r="J17" s="57"/>
      <c r="K17" s="58"/>
    </row>
    <row r="18" spans="3:11" ht="29.25" customHeight="1" x14ac:dyDescent="0.3">
      <c r="C18" s="54" t="s">
        <v>259</v>
      </c>
      <c r="D18" s="55"/>
      <c r="E18" s="82" t="s">
        <v>449</v>
      </c>
      <c r="F18" s="57"/>
      <c r="G18" s="57"/>
      <c r="H18" s="57"/>
      <c r="I18" s="57"/>
      <c r="J18" s="57"/>
      <c r="K18" s="58"/>
    </row>
    <row r="19" spans="3:11" ht="29.25" customHeight="1" x14ac:dyDescent="0.3">
      <c r="C19" s="54" t="s">
        <v>450</v>
      </c>
      <c r="D19" s="55"/>
      <c r="E19" s="82" t="s">
        <v>451</v>
      </c>
      <c r="F19" s="57"/>
      <c r="G19" s="57"/>
      <c r="H19" s="57"/>
      <c r="I19" s="57"/>
      <c r="J19" s="57"/>
      <c r="K19" s="58"/>
    </row>
    <row r="20" spans="3:11" ht="29.25" customHeight="1" x14ac:dyDescent="0.3">
      <c r="C20" s="54" t="s">
        <v>260</v>
      </c>
      <c r="D20" s="55"/>
      <c r="E20" s="82" t="s">
        <v>453</v>
      </c>
      <c r="F20" s="57"/>
      <c r="G20" s="57"/>
      <c r="H20" s="57"/>
      <c r="I20" s="57"/>
      <c r="J20" s="57"/>
      <c r="K20" s="58"/>
    </row>
    <row r="21" spans="3:11" ht="29.25" customHeight="1" x14ac:dyDescent="0.3">
      <c r="C21" s="54" t="s">
        <v>261</v>
      </c>
      <c r="D21" s="55"/>
      <c r="E21" s="82" t="s">
        <v>454</v>
      </c>
      <c r="F21" s="57"/>
      <c r="G21" s="57"/>
      <c r="H21" s="57"/>
      <c r="I21" s="57"/>
      <c r="J21" s="57"/>
      <c r="K21" s="58"/>
    </row>
    <row r="22" spans="3:11" ht="29.25" customHeight="1" x14ac:dyDescent="0.3">
      <c r="C22" s="54" t="s">
        <v>262</v>
      </c>
      <c r="D22" s="55"/>
      <c r="E22" s="82" t="s">
        <v>455</v>
      </c>
      <c r="F22" s="57"/>
      <c r="G22" s="57"/>
      <c r="H22" s="57"/>
      <c r="I22" s="57"/>
      <c r="J22" s="57"/>
      <c r="K22" s="58"/>
    </row>
    <row r="23" spans="3:11" ht="29.25" customHeight="1" x14ac:dyDescent="0.3">
      <c r="C23" s="54" t="s">
        <v>263</v>
      </c>
      <c r="D23" s="55"/>
      <c r="E23" s="82" t="s">
        <v>458</v>
      </c>
      <c r="F23" s="57"/>
      <c r="G23" s="57"/>
      <c r="H23" s="57"/>
      <c r="I23" s="57"/>
      <c r="J23" s="57"/>
      <c r="K23" s="58"/>
    </row>
    <row r="24" spans="3:11" ht="29.25" customHeight="1" x14ac:dyDescent="0.3">
      <c r="C24" s="54" t="s">
        <v>264</v>
      </c>
      <c r="D24" s="55"/>
      <c r="E24" s="82" t="s">
        <v>456</v>
      </c>
      <c r="F24" s="57"/>
      <c r="G24" s="57"/>
      <c r="H24" s="57"/>
      <c r="I24" s="57"/>
      <c r="J24" s="57"/>
      <c r="K24" s="58"/>
    </row>
    <row r="25" spans="3:11" ht="29.25" customHeight="1" x14ac:dyDescent="0.3">
      <c r="C25" s="54" t="s">
        <v>265</v>
      </c>
      <c r="D25" s="55"/>
      <c r="E25" s="82" t="s">
        <v>457</v>
      </c>
      <c r="F25" s="57"/>
      <c r="G25" s="57"/>
      <c r="H25" s="57"/>
      <c r="I25" s="57"/>
      <c r="J25" s="57"/>
      <c r="K25" s="58"/>
    </row>
  </sheetData>
  <sheetProtection selectLockedCells="1" selectUnlockedCells="1"/>
  <mergeCells count="26">
    <mergeCell ref="C19:D19"/>
    <mergeCell ref="E19:K19"/>
    <mergeCell ref="C20:D20"/>
    <mergeCell ref="E20:K20"/>
    <mergeCell ref="C21:D21"/>
    <mergeCell ref="E21:K21"/>
    <mergeCell ref="C25:D25"/>
    <mergeCell ref="E25:K25"/>
    <mergeCell ref="C22:D22"/>
    <mergeCell ref="E22:K22"/>
    <mergeCell ref="C23:D23"/>
    <mergeCell ref="E23:K23"/>
    <mergeCell ref="C24:D24"/>
    <mergeCell ref="E24:K24"/>
    <mergeCell ref="C16:D16"/>
    <mergeCell ref="E16:K16"/>
    <mergeCell ref="C17:D17"/>
    <mergeCell ref="E17:K17"/>
    <mergeCell ref="C18:D18"/>
    <mergeCell ref="E18:K18"/>
    <mergeCell ref="D9:K9"/>
    <mergeCell ref="D10:K10"/>
    <mergeCell ref="D11:K11"/>
    <mergeCell ref="D12:K12"/>
    <mergeCell ref="C15:D15"/>
    <mergeCell ref="E15:K15"/>
  </mergeCells>
  <phoneticPr fontId="1" type="noConversion"/>
  <dataValidations disablePrompts="1" count="2">
    <dataValidation type="list" allowBlank="1" showInputMessage="1" showErrorMessage="1" sqref="N8">
      <formula1>용도</formula1>
    </dataValidation>
    <dataValidation type="list" allowBlank="1" showInputMessage="1" showErrorMessage="1" sqref="Q8 G13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DAC2CE0B-486E-46DE-B480-8F6B19AFA313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E9A768BE-11C6-4DEB-9511-27AD47626997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87DB716F-D947-4E34-94D2-75E4FCFE5D36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2544943B-AEBD-472E-9773-14C1D1695AEC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83167184-4026-4861-BFEA-FEC15BF17FD9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E1B3585A-3058-4B12-9230-1212185A0352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F75ACBCC-EBB9-42F0-B633-8C349D838DBA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87966335-57AA-43B8-9DC1-03B2CC3AD758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42989C78-54BB-4EB8-9A95-CEB4734EBEA3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4E3FC5A8-BBAE-44CD-AEF6-9009FB0E3EB8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AE74AEC7-EB56-406E-ACCB-BD415CA4B9C7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BEEDCE0F-698A-4239-8F4C-8AE7E9F67361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09FB25CF-31D4-44C2-B865-F15E33418EA1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65958858-05AE-44CC-829F-7B28015274D3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ECE0DCDD-9535-4327-A521-BD2BF2CD2D30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AF11FCBD-D06C-4213-B655-F16131E27043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388CB7F1-8CDC-41EC-892D-61F14FC14A8E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0C1CD62C-A310-44CD-97D1-C409AC175B49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4631A33D-AE80-4E5D-AABC-E24DBB4F0CBD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93014CA7-F833-47A9-A33B-9C08DD34FC0C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07348246-0031-4C93-B7DA-6D41D5E03186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31357190-06E5-4FD8-8537-8A93D074D341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DC53EBED-9039-47BC-B8C9-135D2A3F89DE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BB419920-35D8-4217-AE6C-A240CC72E1F2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59010FEA-8961-4DD9-BBC4-8F81CE65B9EB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27B5AC31-9576-4D53-98C7-79A9F6A70ED5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409BF2FB-36DF-4EAE-8A42-99A932784E94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470EF864-A468-4645-8880-1ACDEE5546EB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D43235B8-AF67-47A9-9AC7-63BE5C098122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4041340F-FFB9-4281-9D93-91573ED580BA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D49BE6E9-54B4-4232-A116-A70CA7369E1A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8235152F-3249-4F67-A377-49943087CBB0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3B28F5FF-3BA3-4E72-8FDB-5B87D74C44CC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433BC5A0-9162-4054-991D-CD389C467450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C03EDD96-3903-4F11-97C7-D08AB685F9C1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D0570490-23CC-4CEB-8ECC-89922BDAE481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246D7824-D4D8-4981-8E6B-D95FD465A8B1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E0807066-F6EC-48BE-98BB-8334BA7D6197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998380CA-3DAB-4F6C-B7D2-522789C1F3B2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C56309C8-72E3-42FF-B65F-9964C8DE52FE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C97CC574-B122-423D-A347-5DCFBFD5E40A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08ADC930-DADE-42DD-9D98-18020E420D80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8376E6E6-1C55-4D26-8B97-9E360A0AF4B0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22" id="{F670FCD3-510C-4B6E-B2AA-5E4DDB54C897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23" id="{20C99CDA-D80F-4424-8BBB-62CF177A7AED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A59725BB-5860-4B98-A007-41461AB23811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B8EB6FF8-8F28-4778-85F2-2CE6BCB99EF3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89DA3C36-8485-4589-AAEA-BC436C185E4A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29</v>
      </c>
      <c r="B1" s="3"/>
      <c r="C1" s="20" t="s">
        <v>268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30" customHeight="1" x14ac:dyDescent="0.3">
      <c r="C10" s="25" t="s">
        <v>269</v>
      </c>
      <c r="D10" s="70" t="s">
        <v>459</v>
      </c>
      <c r="E10" s="71"/>
      <c r="F10" s="71"/>
      <c r="G10" s="71"/>
      <c r="H10" s="71"/>
      <c r="I10" s="71"/>
      <c r="J10" s="71"/>
      <c r="K10" s="71"/>
    </row>
    <row r="12" spans="1:20" x14ac:dyDescent="0.3">
      <c r="C12" s="21" t="s">
        <v>134</v>
      </c>
    </row>
    <row r="13" spans="1:20" x14ac:dyDescent="0.3">
      <c r="C13" s="61" t="s">
        <v>136</v>
      </c>
      <c r="D13" s="62"/>
      <c r="E13" s="62" t="s">
        <v>137</v>
      </c>
      <c r="F13" s="62"/>
      <c r="G13" s="62"/>
      <c r="H13" s="62"/>
      <c r="I13" s="62"/>
      <c r="J13" s="62"/>
      <c r="K13" s="63"/>
    </row>
    <row r="14" spans="1:20" ht="30" customHeight="1" x14ac:dyDescent="0.3">
      <c r="C14" s="54" t="s">
        <v>270</v>
      </c>
      <c r="D14" s="55"/>
      <c r="E14" s="82" t="s">
        <v>271</v>
      </c>
      <c r="F14" s="57"/>
      <c r="G14" s="57"/>
      <c r="H14" s="57"/>
      <c r="I14" s="57"/>
      <c r="J14" s="57"/>
      <c r="K14" s="58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count="2">
    <dataValidation type="list" allowBlank="1" showInputMessage="1" showErrorMessage="1" sqref="Q8 G11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EF790448-3EA9-4351-BB96-BFD0BCA5A795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E5F44927-A5A3-45E6-BB57-C612CA0FF26D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5D080688-FA86-4D4E-93E6-79B9C7F76744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26CA59CE-031D-435B-AFDE-2F86C3A9A519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DCF19296-64D1-4AC9-B4A2-D405AD2066D8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B225D7B5-2606-4443-AB68-F7BE18E9035C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C44A0102-5694-4582-8E37-CA5295A0A695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04BB97A1-B463-4386-A17C-9085AECD1E74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AA726ABC-9B1E-4CBB-8774-3B296019716B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E7694200-6EB8-471A-A3EE-E90396B0E60B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E9DE10CD-C4E3-4E6E-AF2B-A4319DEBC5BE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B67C2C21-EB13-4882-9946-2781F95FF3CD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59FD7F5F-28EA-4E9A-97A6-8495CB0A811D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7102C538-F1F7-404F-8C79-41B7BC5FBE76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F2A563F1-E76C-4B67-A67E-FF58005AD1E3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FDF87BD5-69D7-4CDA-B77B-929DEBA98FEA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36CA3E16-9419-4134-8700-D30C51E8CF62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8A2035E8-CE60-4C80-BF88-DCF9D5F2E022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3778B085-4A70-4EFF-9422-6894B6E4ED75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342B6C1D-C557-41A5-AE97-F3BB15490B5D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F2C624C2-5ABB-4BA8-ACD7-47DD6C13A65A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9791DCD2-DCFA-4792-9C5B-07F9640032FB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2C6204C9-FA4F-45AB-A53C-6E18EF6341BC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F63D7607-58D6-4407-88C8-D0EA79B330AB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E02883AB-5E7E-4C9B-92DA-894EB4C92292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B2DCED54-81D8-4482-9ED4-C6D6B3ED1986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3B2240A8-FEE8-4CFA-8D66-8FD4C70FCE02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948D8B26-731C-42EC-BAD2-387E7112741A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2A785DC3-8B65-4656-B2F3-E1C8D6568177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BC152D2A-CCB3-4677-B456-FFE845B2E5C0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25EE65FC-35BB-49C4-80E6-2B75BD2BC31B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712D5219-C401-4829-92E4-C4D5171C6D7F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26BD17BB-272A-4CD3-A295-4028ACB4AAE1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6A4DE0B5-B0A3-4DE7-8D29-B9688F871056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22B44F54-CEB8-4094-863B-892A0CB98B73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652B9B94-9872-4AB0-9B92-9712E15BDB9C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E244BDCC-E176-4FA9-8961-1093AB0D2860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BFFA4701-EA7C-4C78-9155-0DD8D8113A5F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968381EF-A313-48B8-BC67-121F8BD35ADE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07A0081F-7FC1-40D0-AE17-AFF1A3C27478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B130C6A5-5154-471A-821D-F16D9DA60460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BC2B914B-EEB4-475F-A0AA-F61DA30AB44C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A2750BB2-7789-4DEF-8F85-CF35892ACAFC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24" id="{D719C099-FD6C-40FE-848D-B7346B2CF8B5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25" id="{BC360847-659C-407A-B18F-0943FFFFB913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311B9DEF-4768-417A-B3A3-A2CBBB5E0A6A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D0CE7408-6387-413F-8A35-EAAFC7922464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8961A9A2-B87A-45C2-B019-FDA8DCA1DA31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30</v>
      </c>
      <c r="B1" s="3"/>
      <c r="C1" s="20" t="s">
        <v>275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30" customHeight="1" x14ac:dyDescent="0.3">
      <c r="C10" s="25" t="s">
        <v>272</v>
      </c>
      <c r="D10" s="70" t="s">
        <v>274</v>
      </c>
      <c r="E10" s="71"/>
      <c r="F10" s="71"/>
      <c r="G10" s="71"/>
      <c r="H10" s="71"/>
      <c r="I10" s="71"/>
      <c r="J10" s="71"/>
      <c r="K10" s="71"/>
    </row>
    <row r="12" spans="1:20" x14ac:dyDescent="0.3">
      <c r="C12" s="21" t="s">
        <v>134</v>
      </c>
    </row>
    <row r="13" spans="1:20" x14ac:dyDescent="0.3">
      <c r="C13" s="61" t="s">
        <v>136</v>
      </c>
      <c r="D13" s="62"/>
      <c r="E13" s="62" t="s">
        <v>137</v>
      </c>
      <c r="F13" s="62"/>
      <c r="G13" s="62"/>
      <c r="H13" s="62"/>
      <c r="I13" s="62"/>
      <c r="J13" s="62"/>
      <c r="K13" s="63"/>
    </row>
    <row r="14" spans="1:20" ht="39" customHeight="1" x14ac:dyDescent="0.3">
      <c r="C14" s="54" t="s">
        <v>273</v>
      </c>
      <c r="D14" s="55"/>
      <c r="E14" s="82" t="s">
        <v>460</v>
      </c>
      <c r="F14" s="57"/>
      <c r="G14" s="57"/>
      <c r="H14" s="57"/>
      <c r="I14" s="57"/>
      <c r="J14" s="57"/>
      <c r="K14" s="58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count="2">
    <dataValidation type="list" allowBlank="1" showInputMessage="1" showErrorMessage="1" sqref="N8">
      <formula1>용도</formula1>
    </dataValidation>
    <dataValidation type="list" allowBlank="1" showInputMessage="1" showErrorMessage="1" sqref="Q8 G11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2797EDE8-04A0-4CB6-AF7F-BE1571FAA296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9F8F855B-3A5E-41AA-9AF0-D64C11C2CFDD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139A4CAD-30AC-4951-96C9-5790D13C76C7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5ECCAF15-BCEF-427A-BFDA-54D858574A9A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FF733A82-D466-4BB1-AF5C-DE038192EC85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ACD5CB3F-EB52-4A54-BAAF-9D48B8E4262B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851E0777-CBB2-4A5F-A231-5BD50249D5B9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3BD3ADE8-6ABA-4832-AF93-F73B7428878F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24CC7A5C-5693-4522-BFF2-99AED6352F45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721293AD-38EF-42B8-AE4C-26228C39C45A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D72A24A7-A24F-4335-8754-42331E6FA2AD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6763AC01-1AF6-4768-A0BB-C7C7A5B1D757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622A60BA-5951-4188-BF15-89F939F08ECD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762E9C94-8607-4AA8-9975-D528F8A5A364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7746ACC9-BAA0-489F-B013-89B1C0558DB3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D986C9A2-3E0C-4FCC-A4B3-EE44AADB72E5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344CDF9E-7D1D-41C4-A23F-F48B4E2B44BD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5B6E60E6-88CC-4F40-84C7-762D37D9AEB1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CC33FB28-363A-4100-B74D-EF67C7B6B717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939860EB-1FB8-412C-9098-E7AF59AED654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DAFE7320-A9C8-4C5D-8842-959EE38795B8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D94BDEFC-562C-4BEB-B15B-8060D3DF4B01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E13ACBC9-D7AD-4D9F-80EE-41CFA824DEAB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FD44359C-D44A-42BE-8C9E-BA8A3941FD29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8F194F11-D352-4749-AD24-A765BF45AD5F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413DAE6B-C780-4BFD-882D-3775DF5ABEF3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E118021B-7ED0-4ECC-A89B-AD8DE4057DF1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9EFF061E-6F5D-4BC1-8AD0-45DCDE94FCFB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E6116E3F-7214-45A8-B771-D47D589807C9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E2BC7085-5B4F-4AEA-8DFB-E5962423739D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525CFAB7-7059-4A7B-875E-A31DFFFDB805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EA334B1E-3C01-4682-96C0-24ED2C46D53C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9130D842-F178-40F9-BB49-2AA6EC8A927A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85203E90-46EA-4F67-84DD-A8D1B18A25F9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649B0AB5-6C6D-444A-9D6D-A7CBEBF4E5D5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589A3668-2386-4B9F-AD08-2202C957D65C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6A5DFB23-5E33-47A8-9B6C-0BDF3BC9D24A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52197BA7-06DB-4ACF-98EE-B43C6D9E5558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A77C9A6A-BEFA-4266-8D98-A65CCF80A29E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836907CE-56D2-48D6-8AA3-0E36486FAB1F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F2062DEC-029D-44E8-A789-007802B443F0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5BF495BB-C209-4BAD-9332-B7259A7E77CC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95100993-762D-4DB4-9216-EE9E0B3B8759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26" id="{AB490DAE-68A3-4002-9D0D-06F648206860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27" id="{F79A47AD-9856-4F70-B1B9-38E822021E33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73EBF85E-00EE-4F6A-B5ED-7928538E8BAF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421ECD80-4C7A-4345-B327-94ED60CAE233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D96A7603-CD9C-455C-855C-D70F239027B6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31</v>
      </c>
      <c r="B1" s="3"/>
      <c r="C1" s="20" t="s">
        <v>276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30" customHeight="1" x14ac:dyDescent="0.3">
      <c r="C10" s="25" t="s">
        <v>277</v>
      </c>
      <c r="D10" s="70" t="s">
        <v>278</v>
      </c>
      <c r="E10" s="71"/>
      <c r="F10" s="71"/>
      <c r="G10" s="71"/>
      <c r="H10" s="71"/>
      <c r="I10" s="71"/>
      <c r="J10" s="71"/>
      <c r="K10" s="71"/>
    </row>
    <row r="12" spans="1:20" x14ac:dyDescent="0.3">
      <c r="C12" s="21" t="s">
        <v>134</v>
      </c>
    </row>
    <row r="13" spans="1:20" x14ac:dyDescent="0.3">
      <c r="C13" s="61" t="s">
        <v>136</v>
      </c>
      <c r="D13" s="62"/>
      <c r="E13" s="62" t="s">
        <v>137</v>
      </c>
      <c r="F13" s="62"/>
      <c r="G13" s="62"/>
      <c r="H13" s="62"/>
      <c r="I13" s="62"/>
      <c r="J13" s="62"/>
      <c r="K13" s="63"/>
    </row>
    <row r="14" spans="1:20" ht="30" customHeight="1" x14ac:dyDescent="0.3">
      <c r="C14" s="54" t="s">
        <v>279</v>
      </c>
      <c r="D14" s="55"/>
      <c r="E14" s="82" t="s">
        <v>280</v>
      </c>
      <c r="F14" s="57"/>
      <c r="G14" s="57"/>
      <c r="H14" s="57"/>
      <c r="I14" s="57"/>
      <c r="J14" s="57"/>
      <c r="K14" s="58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disablePrompts="1" count="2">
    <dataValidation type="list" allowBlank="1" showInputMessage="1" showErrorMessage="1" sqref="Q8 G11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59B2E13D-90B5-463D-9541-61E1A83E32F5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9C693C63-78E9-42F7-868B-CB0119A19D5C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E78BA154-083D-478E-95B3-53AA4C3E55FE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CD1FE9E2-7C03-4237-ABC7-8925D26EC4B3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7AFC4BDB-C45C-4B5D-8948-8D00C5FE93A8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32CCA3C9-F70E-43F3-A441-2D33F172CCF2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3059AB8A-7A7F-46DA-AE86-C279B1BDA8E1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3B1F07F0-4A61-41EE-9BE2-E93DB5B5A925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FCEFE55C-1AD5-47A6-8533-03DE946A87D0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8DE87830-A008-4A3F-8768-D97C496D972A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CA9A2E0F-1A48-42ED-9F43-B84C26643552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188E8BFD-3614-4DC4-A946-C67175207D4F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3957A51E-F982-430E-8ACB-7754B006AC65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1C7AFABB-1877-4599-9BDB-E544C6850EA2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026DB282-0DE7-4D33-A7F3-C8F6AD10A85B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5FF7E1D4-13AD-4DAB-AC55-C222B5ADDAF6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99C9247D-F9B8-4C56-9811-99EFCA46DF52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52F24F9C-DEBC-4689-ACA5-FF33D1BD405F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9385792E-BA1E-40C6-85CB-71A067F13F24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AF7AA9A1-688B-4555-B78C-0DC06B041562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11651854-77B6-466F-A1C1-2E97DDC43F38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06922FE0-0A09-4943-A820-C383301DDAC2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DA8C6F20-F7B9-4FD2-ADA4-00CEF547D99D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B5D9E1D8-CAAB-4A30-B01A-DD2C3DBAC2FD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98169131-FC7A-46B4-9B0E-7271C09D7D9C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750990C7-958C-4CED-B92D-DA5BEDEE7AEF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A3238B92-0E88-4A0B-8D1D-3B500EE15BAA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158955D3-7C4F-4909-A1BB-9279211756E2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0DCD1A11-FFC4-4F89-B0C6-295AEB859542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3866B995-7B15-48C2-8B9A-A3CE28972218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55FDA125-7EC6-4B28-9E45-DE9BFB9F6F55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B4D888B2-E9A1-4CCC-B13E-59736CBDB657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A618AF56-AEF5-4135-BEA6-81475DADDB68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28B8C2D2-6BCB-43EA-A58D-A1114BE07173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6294FABE-3340-4B14-A376-1D67086519E1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7744B44E-5AFC-40A7-B196-FB97431AAD95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032D97D7-852E-4595-9469-31BDC358DCF5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E0D0D46B-7ABF-4516-AF5C-F0A95507FC3F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863DB840-1905-43DF-9862-7FA4A7F7A280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92F7EAA6-C3FD-49D3-BB97-7D8AA8D31903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8718E28E-2A28-465F-921F-7E5D8F8B4190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2D377CC1-B87F-4A42-8B1A-DE595EE421FA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D508B7D1-0FBA-4D64-B7A2-1C9319BF308F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28" id="{4098AD36-AD0D-4EC2-9B8D-2143870B9B97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29" id="{0E705019-0955-4A92-8FC9-DBBBFF93ABC0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1FB852C0-9EE6-4E18-BE77-7A020D0C2966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1155DB3D-5C85-42ED-A4C0-654E20BC724B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6CE46CB6-13D3-4024-8906-2C97B2C4784D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285</v>
      </c>
      <c r="B1" s="3"/>
      <c r="C1" s="20" t="s">
        <v>281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30" customHeight="1" x14ac:dyDescent="0.3">
      <c r="C10" s="25" t="s">
        <v>282</v>
      </c>
      <c r="D10" s="70" t="s">
        <v>283</v>
      </c>
      <c r="E10" s="71"/>
      <c r="F10" s="71"/>
      <c r="G10" s="71"/>
      <c r="H10" s="71"/>
      <c r="I10" s="71"/>
      <c r="J10" s="71"/>
      <c r="K10" s="71"/>
    </row>
    <row r="12" spans="1:20" x14ac:dyDescent="0.3">
      <c r="C12" s="21" t="s">
        <v>134</v>
      </c>
    </row>
    <row r="13" spans="1:20" x14ac:dyDescent="0.3">
      <c r="C13" s="61" t="s">
        <v>136</v>
      </c>
      <c r="D13" s="62"/>
      <c r="E13" s="62" t="s">
        <v>137</v>
      </c>
      <c r="F13" s="62"/>
      <c r="G13" s="62"/>
      <c r="H13" s="62"/>
      <c r="I13" s="62"/>
      <c r="J13" s="62"/>
      <c r="K13" s="63"/>
    </row>
    <row r="14" spans="1:20" ht="30" customHeight="1" x14ac:dyDescent="0.3">
      <c r="C14" s="54" t="s">
        <v>284</v>
      </c>
      <c r="D14" s="55"/>
      <c r="E14" s="81" t="s">
        <v>286</v>
      </c>
      <c r="F14" s="55"/>
      <c r="G14" s="55"/>
      <c r="H14" s="55"/>
      <c r="I14" s="55"/>
      <c r="J14" s="55"/>
      <c r="K14" s="75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disablePrompts="1" count="2">
    <dataValidation type="list" allowBlank="1" showInputMessage="1" showErrorMessage="1" sqref="N8">
      <formula1>용도</formula1>
    </dataValidation>
    <dataValidation type="list" allowBlank="1" showInputMessage="1" showErrorMessage="1" sqref="Q8 G11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226CDD04-72E8-4417-9199-86C5AD96E18B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F0AE4FAD-1323-4CE8-B28B-21C85D35C76B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0F13A3C6-FCE0-4FE0-99C4-9F970F731FD5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7A529CCF-111B-41E7-B698-1DF0ACFB9896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154950EA-CD01-467E-B7AA-C65CC2628A5D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85885D17-634D-4D89-AFC9-2968ADEED40C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A7B11113-5A85-481A-A052-BE053A281D94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72A386E4-F65A-45F7-9E2B-4E87F46031BC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5F4BEDA3-25A3-4D86-9665-E3F2A0833CBD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7C6E175E-AB14-421B-948F-B08E41F203C6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57D1DA3D-E60A-4606-AA6D-F7397F8E3813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82F946CA-0CE0-456B-9AE7-AAF64A2357D5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81B83611-F4E4-457B-BB59-25E3730912C6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8E164A6F-0CB2-47E4-BE7B-6E28865AB178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7D6E46DB-E194-446C-ADD1-15BE8F85E741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8D4D510C-2E3C-4885-824A-7F48C3F73D2D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22738382-E2EB-4A35-9536-D4F33D9CA7EE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2F3C9795-23B6-445A-91C6-C3B4F1E50603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FB339DA9-134E-4360-ADAB-3494F6C3D519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F485904B-0ACC-444B-8581-59F9D0CC93A1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89717064-3ABA-4484-BD2C-7BD725ABFF68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F5B39F76-4DC6-4213-A1DE-0CFFD6F5BFCB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0E2872C3-6C05-4EA9-9DFA-87D6BB738753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3879FF99-F04B-4159-8B68-EAD8E7D2BB3B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D409972A-0FCF-4F9B-AD1B-8C03C7A784B0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45364BAD-E7E3-4F83-A775-AF24EBBDFFD7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B789CBD8-D2CE-49CF-8AC1-E1CB380FF5A2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88D23594-074A-4C75-AC99-F64F41335E77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6A352B65-83E4-4557-8D49-AF0855F3ECBA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9102EB87-6DC0-4827-8EB9-413B81295185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1670AD5C-2A4B-45F6-9DC9-D642078866EC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C0721003-AD5B-4B00-9EBC-E906FFD7F073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416EF2F1-EE8D-46D5-8B11-CF38DAB89EF6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B5EC33C1-3B09-4B43-88F9-A3A66541C4E9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160C2E63-BBF1-444E-A372-8EF3612FA0BA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BFABE481-EC88-4798-9B6A-4873C3F3888A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D35B3E3F-E505-4E14-9230-E212102F9820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99CF1860-239E-4462-B339-89BF2385F357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E6F305E3-FC3C-4036-AEDF-C7AF09D1E458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49EE6CE1-0290-4DBC-8AAB-6F3AE9B1FA32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8CC2C4A3-33A8-4FBB-863B-8B9FC7A26246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FDA64F74-1037-46DD-ABE7-408F2C2DBAE0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D6C9B8CA-D687-429B-A29C-587245AE4CE9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30" id="{72F3F635-6892-4EC5-9448-F6428724BC19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31" id="{161EE286-6D0C-4158-910B-981C09D8E2F5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AF93284F-19C2-48F5-BB24-263BEDA40C5E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48557227-8EB6-4FA1-BB33-2B888788015A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60E3AF11-5FF1-4FF5-BC66-EDA4E536F9CE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33</v>
      </c>
      <c r="B1" s="3"/>
      <c r="C1" s="20" t="s">
        <v>313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30" customHeight="1" x14ac:dyDescent="0.3">
      <c r="C10" s="25" t="s">
        <v>314</v>
      </c>
      <c r="D10" s="70" t="s">
        <v>315</v>
      </c>
      <c r="E10" s="71"/>
      <c r="F10" s="71"/>
      <c r="G10" s="71"/>
      <c r="H10" s="71"/>
      <c r="I10" s="71"/>
      <c r="J10" s="71"/>
      <c r="K10" s="71"/>
    </row>
    <row r="12" spans="1:20" x14ac:dyDescent="0.3">
      <c r="C12" s="21" t="s">
        <v>134</v>
      </c>
    </row>
    <row r="13" spans="1:20" x14ac:dyDescent="0.3">
      <c r="C13" s="61" t="s">
        <v>136</v>
      </c>
      <c r="D13" s="62"/>
      <c r="E13" s="62" t="s">
        <v>137</v>
      </c>
      <c r="F13" s="62"/>
      <c r="G13" s="62"/>
      <c r="H13" s="62"/>
      <c r="I13" s="62"/>
      <c r="J13" s="62"/>
      <c r="K13" s="63"/>
    </row>
    <row r="14" spans="1:20" ht="30" customHeight="1" x14ac:dyDescent="0.3">
      <c r="C14" s="54" t="s">
        <v>304</v>
      </c>
      <c r="D14" s="55"/>
      <c r="E14" s="81" t="s">
        <v>304</v>
      </c>
      <c r="F14" s="55"/>
      <c r="G14" s="55"/>
      <c r="H14" s="55"/>
      <c r="I14" s="55"/>
      <c r="J14" s="55"/>
      <c r="K14" s="75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count="2">
    <dataValidation type="list" allowBlank="1" showInputMessage="1" showErrorMessage="1" sqref="Q8 G11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4699C09A-BE67-4E3B-8B91-EBCC7EE15D36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68750CAF-21A3-49FB-82BC-D88B402E8FA0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45CC2D4A-7A09-4E32-8D69-EB852D9EBFDD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AA3A5C67-D3CC-4DC5-806E-5AAFBD8FF241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0AB20CAE-2E31-46A4-A5A1-7CCE1039AF65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7E57887E-6904-4BD7-BA53-F3FCE02E2154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8FB2615D-09EB-421F-9A4E-AE45854A1023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0EEAA107-36CA-4897-873A-40ED05EDBF61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DD8F4BF8-8C9A-4245-8802-25F54C171E29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F1E7FBE0-2846-4F4B-92ED-7CEFC86D2BDB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A0F0686E-9B9E-4CCD-921A-73587D6C69ED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258B12D9-E0BC-4A1F-BA85-C6F2FFEF12C9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89ED2F2B-E09F-402F-BC67-5555008A01B1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D13615DB-28CE-4E0F-9A77-39AB15BF2790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3DD77328-1C50-4CED-A2F0-127E774A56BE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80A43257-73E1-4396-917B-EE8BB7C6E08A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2985C810-E49A-4712-B7C3-95B3B7378B99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18013E5D-0B95-4A32-87B4-00DABDCB7321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BF3B221C-90F6-4391-943B-E5AC95B74877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D79F5275-E4FC-4062-A9DF-4D47A82AE571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2E47A613-F005-434F-8F8D-BB25EFE12F73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1F0593FD-CF22-4F8A-B638-E12E552B6124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8BB99EB9-9D57-4E24-B874-B21BCE6F5C2E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8B9E5E80-A230-483D-814D-C7D19517F6D2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295E879B-9668-4518-A87C-4EC3C5F2BADA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FCDEC742-278D-445D-A583-0E64EC92A214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430628D1-1426-4BFF-8738-3E8E713E9968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07D61B6F-AAA5-4D4F-91F9-9F4F7A231C17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4D1535B8-F379-438C-8F78-291D7AE8AA7D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AFDD6C79-B977-4C07-B830-CE70C42462DF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0945474F-AD56-460A-971D-F371E91FD562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38863B98-38BF-4C71-A916-121242767192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12E02606-54FE-49CD-8DDC-943CB5007E49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0EB2FFAA-DF30-476F-9F7E-05945C00F3D9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BD0F05B3-115A-4597-96C2-24B7EB9812E0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5663A9F9-46D7-485C-85E2-2EC4C206F044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DD67E664-7F09-47AB-A016-31DF1D86F7E4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FCD9858B-301D-4AA3-BFAE-E143DA3FB537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DEFE7182-1F3C-40D1-A918-B8E4E1D25185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B28C51B0-CD27-4827-BF24-3B40C04D3BFB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ED2E5926-4E80-4243-B8CE-6590C40FC2A2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BFB4C954-6AD7-49D8-A6FE-287D75DEA17E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D2BC2A2E-188C-47CD-8595-63011760614C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32" id="{6FE8B57C-D733-4A6F-BE74-A0102EDE9607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33" id="{151D61BA-3D2F-46F4-B727-EB9749A1C394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4134BE03-82DE-44C5-B6A4-1ED5D2A83006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45970DC0-3955-45EC-966D-C4B20D7D269D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C020F971-1550-4C39-83D8-AC742ED5B7B0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34" t="s">
        <v>34</v>
      </c>
      <c r="B1" s="3"/>
      <c r="C1" s="20" t="s">
        <v>316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30" customHeight="1" x14ac:dyDescent="0.3">
      <c r="C10" s="25" t="s">
        <v>317</v>
      </c>
      <c r="D10" s="75" t="s">
        <v>461</v>
      </c>
      <c r="E10" s="76"/>
      <c r="F10" s="76"/>
      <c r="G10" s="76"/>
      <c r="H10" s="76"/>
      <c r="I10" s="76"/>
      <c r="J10" s="76"/>
      <c r="K10" s="76"/>
    </row>
    <row r="12" spans="1:20" x14ac:dyDescent="0.3">
      <c r="C12" s="21" t="s">
        <v>134</v>
      </c>
    </row>
    <row r="13" spans="1:20" x14ac:dyDescent="0.3">
      <c r="C13" s="61" t="s">
        <v>136</v>
      </c>
      <c r="D13" s="62"/>
      <c r="E13" s="62" t="s">
        <v>137</v>
      </c>
      <c r="F13" s="62"/>
      <c r="G13" s="62"/>
      <c r="H13" s="62"/>
      <c r="I13" s="62"/>
      <c r="J13" s="62"/>
      <c r="K13" s="63"/>
    </row>
    <row r="14" spans="1:20" ht="30" customHeight="1" x14ac:dyDescent="0.3">
      <c r="C14" s="54" t="s">
        <v>304</v>
      </c>
      <c r="D14" s="55"/>
      <c r="E14" s="81" t="s">
        <v>304</v>
      </c>
      <c r="F14" s="55"/>
      <c r="G14" s="55"/>
      <c r="H14" s="55"/>
      <c r="I14" s="55"/>
      <c r="J14" s="55"/>
      <c r="K14" s="75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disablePrompts="1" count="2">
    <dataValidation type="list" allowBlank="1" showInputMessage="1" showErrorMessage="1" sqref="N8">
      <formula1>용도</formula1>
    </dataValidation>
    <dataValidation type="list" allowBlank="1" showInputMessage="1" showErrorMessage="1" sqref="Q8 G11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F9828A96-FA27-4DB6-831B-27A986266187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B1CA460F-42E8-4E76-BA06-FEA807FC100E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C4AAEA93-4936-451B-B9AE-882393AC19AA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CA7DD84F-D732-4CA1-98E9-A8D9C4CD8F63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4E99C4F2-B703-4D81-AC3C-116089AFD51B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A45837FE-5127-45AE-A100-D15BE817F038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753166CF-0C3D-47C6-96B5-A71CA0283DC4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51E90AD9-86F2-4A1B-9098-DEC07E74D98B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3388B4AE-F438-41FA-B3D7-D53C510384EB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83CAD506-A276-455E-A6D2-5EA3CF94E787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75A9974A-F7D6-4D6C-AFA9-C8AB3535CEBC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6B2AA881-ED93-42A9-BAE6-C59B2E6B05DF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A8506FCF-A142-4939-8F0A-E7D118E07FD8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C2400D97-22D9-47CB-B259-0A1B0B7214B4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EF66C7A6-AFEA-47D4-94C4-2D6D5FF97A0A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076D965D-89B1-4675-B2F0-11BFE49D169E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83654AD5-DF94-4A67-BB5A-360053BB796B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9E8F0D7C-F4A2-4FC5-8FA9-D8FCC27E3147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786475B8-8FEE-40D1-8824-C25784D4E59A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25678FED-DD5B-44FF-9681-E48742DE9896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49ED5C17-C7F0-4B59-9F1D-35093E22EE2E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5DF2EA11-5948-48C3-AB56-EE306E9D3D0C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927CF8BA-BD79-45A7-894C-A93ED2CA5FB5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1503358C-CBE6-4108-AC26-4817849B45B3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7039E16E-AA9E-4AE8-A899-178EC4060B13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65C8FD48-582F-4D2F-9A5E-59B38534772B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1E2F1B36-8D5B-4306-AA60-7C411CCF4AED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8A47837B-1D78-49B7-9C73-C19BE8BA01EC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BD0BDB21-DD2A-474D-B538-D78DE2BE2632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95A6EA4A-3895-47CF-9327-BC556578C56C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85240177-8E5D-451F-9A4C-24652FE5B757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EC960DF8-4923-44B4-871D-553F843A1FE2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EB93715D-A054-4BB2-92E1-0B4C2CC527D8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38D61537-2DD6-4277-B1B1-8C47B44D8B68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A0F3EBBA-DF23-4AD0-BFF6-30024F0759B1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A810C1C6-96D4-48D3-87F7-E12CCA0504A7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8592399E-666E-4F3D-A3D0-4946D16EF78D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53736C82-BD2F-4E9B-B453-BBCAD96890DC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A6223C95-8D4F-4CC8-AAF4-EF1DCA8EA203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D4A19AA6-BF62-4DD4-B97E-7911162D79DD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3E234EC7-EA9B-4F1C-A647-D79A934FB981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8F1D48C3-3442-41F1-8496-752FDC0FC7DA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DCD2E0E2-6BF9-41EE-8C5B-3265B0D99347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34" id="{AF3B8D31-933D-49E5-A4A0-DE77D93D320A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35" id="{1AC77058-DC8C-43F8-8BD4-64166EF6BCB6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26F6FF48-0442-4430-8C50-7CF1ED29A2B1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E4806B12-6541-48F6-ADA2-C787FFBFCB50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84D1CFD4-30CC-4C82-B582-4600EDF44DE2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35</v>
      </c>
      <c r="B1" s="3"/>
      <c r="C1" s="20" t="s">
        <v>287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30" customHeight="1" x14ac:dyDescent="0.3">
      <c r="C10" s="25" t="s">
        <v>288</v>
      </c>
      <c r="D10" s="70" t="s">
        <v>290</v>
      </c>
      <c r="E10" s="71"/>
      <c r="F10" s="71"/>
      <c r="G10" s="71"/>
      <c r="H10" s="71"/>
      <c r="I10" s="71"/>
      <c r="J10" s="71"/>
      <c r="K10" s="71"/>
    </row>
    <row r="12" spans="1:20" x14ac:dyDescent="0.3">
      <c r="C12" s="21" t="s">
        <v>134</v>
      </c>
    </row>
    <row r="13" spans="1:20" x14ac:dyDescent="0.3">
      <c r="C13" s="61" t="s">
        <v>136</v>
      </c>
      <c r="D13" s="62"/>
      <c r="E13" s="62" t="s">
        <v>137</v>
      </c>
      <c r="F13" s="62"/>
      <c r="G13" s="62"/>
      <c r="H13" s="62"/>
      <c r="I13" s="62"/>
      <c r="J13" s="62"/>
      <c r="K13" s="63"/>
    </row>
    <row r="14" spans="1:20" ht="66.75" customHeight="1" x14ac:dyDescent="0.3">
      <c r="C14" s="54" t="s">
        <v>289</v>
      </c>
      <c r="D14" s="55"/>
      <c r="E14" s="82" t="s">
        <v>462</v>
      </c>
      <c r="F14" s="57"/>
      <c r="G14" s="57"/>
      <c r="H14" s="57"/>
      <c r="I14" s="57"/>
      <c r="J14" s="57"/>
      <c r="K14" s="58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count="2">
    <dataValidation type="list" allowBlank="1" showInputMessage="1" showErrorMessage="1" sqref="Q8 G11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A3D4A44D-991F-4FB4-8D5F-29E518E0AEF0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962AA0C3-1046-45E4-A409-9DC45CD8D528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67BD8304-60E2-4BC4-A183-316081ECFA42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336A2B5A-748F-490B-9316-F15FE84CFA0E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EDA04860-41B3-4E9E-A8BF-A79380C71857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7DF6B748-EFB9-400B-95BF-B99A7C5D3E77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A77F559C-079D-4C63-8EA5-BC7829FF169E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335C5C7C-E72D-4818-9F3E-2ACFAEFA4F9C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73FBBEE7-B1AC-4916-BEF1-7D3BE44D9C02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B2C67686-30AC-4367-9B7B-789D80A14E83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299A76AD-F5CA-4FFB-9A8F-335EEC9DF7A4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6CB13D69-7CEA-4194-8E03-D3ABEAEA7317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54FF40EB-4B30-4B9D-A047-FEBF7B47604B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B481BE52-2545-4250-ACD1-5912628A7333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98A846B2-6819-4809-A8C2-6A626D804E92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4AC0FF09-690E-4C28-B792-361D13B46944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FBA3FE6B-C7AC-4DBF-B238-DC07CAEB15CB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97BD5FD8-01BD-460E-B7A8-9C8CCA92B043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8462E166-0C01-414D-9076-6FDDC8CC685D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5FCCF4B7-A837-456F-9B1C-10B3D1C77C72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EC6B682A-79F6-4736-BC18-840D869EF5AF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87B3DF95-9A1B-40A6-9F8D-46D2F3BB3794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AE06D80C-2979-4226-8F6E-E9F60E8BF2B1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31CB2AA8-0CA1-415F-9641-C03A645FE3B1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74E53107-98DA-4B89-9E7E-346B0B0C6E08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D0B8F748-A894-4624-AD33-5DCA37EC9DAA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393D175C-1D9A-4856-A403-1688168C013D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79C52A40-4656-4F65-B7EF-C0D8B4DC1431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07E3E57C-F6BC-4392-825B-E7DB3C61D90B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FEE5A151-4596-4342-BBC5-7E21B6BCB970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CADA8C1F-CBCB-4784-A1F9-059DEC9904EB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A445B0CD-8911-42DA-84B9-E62D28A1B84A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E5964C45-DFCE-4E23-B119-DF7F8CC19634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C42C8E33-FC6E-4315-B6B3-7A87AAA9F8EB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A9BFC449-3404-42CB-B126-1150DDEC208E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72500B5F-B5CC-4A3C-8123-29A62B374D99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062A171C-4477-4E1D-A902-03D316261361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59028F44-B0B3-48CC-9840-ACA43961A4BC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9F0AFB9C-230E-40F3-99CD-AA8235170A69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71F57276-BCBC-4FEF-8F87-7FCC33EC3B71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91EF1AE2-F4F6-49ED-BCED-BEBF5E4A252A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B49A0189-8E7E-41AA-AB71-A7E4CC872632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569E86A5-51E8-419D-A854-A774AEFD98DF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36" id="{A2381320-772E-4812-8EFA-76B4E18CED6A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37" id="{6D3BF73A-3795-4077-B927-32BB7E0F6E74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4FA68E40-253A-4F88-8CCB-D15D60A9AF8B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6AF46BB9-ED1C-4177-9F83-A6AC014B9AEF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2D3AD815-0A15-4B6A-8045-36FC044A59F9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showGridLines="0" zoomScale="115" zoomScaleNormal="115" workbookViewId="0">
      <selection activeCell="N18" sqref="N18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496</v>
      </c>
      <c r="B1" s="3"/>
      <c r="C1" s="20" t="s">
        <v>312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</row>
    <row r="9" spans="1:20" x14ac:dyDescent="0.3">
      <c r="C9" s="27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30" customHeight="1" x14ac:dyDescent="0.3">
      <c r="C10" s="25" t="s">
        <v>162</v>
      </c>
      <c r="D10" s="70" t="s">
        <v>491</v>
      </c>
      <c r="E10" s="71"/>
      <c r="F10" s="71"/>
      <c r="G10" s="71"/>
      <c r="H10" s="71"/>
      <c r="I10" s="71"/>
      <c r="J10" s="71"/>
      <c r="K10" s="71"/>
    </row>
    <row r="11" spans="1:20" ht="30" customHeight="1" x14ac:dyDescent="0.3">
      <c r="C11" s="43"/>
      <c r="D11" s="44"/>
      <c r="E11" s="44"/>
      <c r="F11" s="44"/>
      <c r="G11" s="44"/>
      <c r="H11" s="44"/>
      <c r="I11" s="44"/>
      <c r="J11" s="44"/>
      <c r="K11" s="44"/>
    </row>
    <row r="13" spans="1:20" x14ac:dyDescent="0.3">
      <c r="C13" s="21" t="s">
        <v>134</v>
      </c>
    </row>
    <row r="14" spans="1:20" x14ac:dyDescent="0.3">
      <c r="C14" s="61" t="s">
        <v>136</v>
      </c>
      <c r="D14" s="62"/>
      <c r="E14" s="62" t="s">
        <v>137</v>
      </c>
      <c r="F14" s="62"/>
      <c r="G14" s="62"/>
      <c r="H14" s="62"/>
      <c r="I14" s="62"/>
      <c r="J14" s="62"/>
      <c r="K14" s="63"/>
    </row>
    <row r="15" spans="1:20" ht="39" customHeight="1" x14ac:dyDescent="0.3">
      <c r="C15" s="54" t="s">
        <v>493</v>
      </c>
      <c r="D15" s="55"/>
      <c r="E15" s="82" t="s">
        <v>492</v>
      </c>
      <c r="F15" s="57"/>
      <c r="G15" s="57"/>
      <c r="H15" s="57"/>
      <c r="I15" s="57"/>
      <c r="J15" s="57"/>
      <c r="K15" s="58"/>
    </row>
    <row r="16" spans="1:20" ht="44.25" customHeight="1" x14ac:dyDescent="0.3">
      <c r="C16" s="54" t="s">
        <v>495</v>
      </c>
      <c r="D16" s="55"/>
      <c r="E16" s="82" t="s">
        <v>494</v>
      </c>
      <c r="F16" s="57"/>
      <c r="G16" s="57"/>
      <c r="H16" s="57"/>
      <c r="I16" s="57"/>
      <c r="J16" s="57"/>
      <c r="K16" s="58"/>
    </row>
  </sheetData>
  <sheetProtection selectLockedCells="1" selectUnlockedCells="1"/>
  <mergeCells count="8">
    <mergeCell ref="C16:D16"/>
    <mergeCell ref="E16:K16"/>
    <mergeCell ref="C15:D15"/>
    <mergeCell ref="E15:K15"/>
    <mergeCell ref="D9:K9"/>
    <mergeCell ref="D10:K10"/>
    <mergeCell ref="C14:D14"/>
    <mergeCell ref="E14:K14"/>
  </mergeCells>
  <phoneticPr fontId="1" type="noConversion"/>
  <dataValidations disablePrompts="1" count="2">
    <dataValidation type="list" allowBlank="1" showInputMessage="1" showErrorMessage="1" sqref="N8">
      <formula1>용도</formula1>
    </dataValidation>
    <dataValidation type="list" allowBlank="1" showInputMessage="1" showErrorMessage="1" sqref="Q8 G12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B56A80EB-B88C-4F2C-96C8-D9857C8312D6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E4EB1B5D-F786-4151-8179-75819D985153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2B6C9E57-1B98-4D91-9AD3-6A83D94CE5DF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4B3D5509-1852-47CE-811F-7634C66689FC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D209483D-A6A6-4D28-A918-D612D84C2A86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06EA7267-34FC-402B-B83C-1821AE83D79C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9735A274-6225-4DDA-943D-FA680DBB5E15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257B82CE-EA3B-44B0-B376-868D5213D861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7A2B00BA-7EB8-42FA-B3E3-BDE869F86C4A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D22A349B-5DD3-449A-9F4F-81842D96D462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BEB77FF4-F522-4ADC-B59B-F2CB16D471E7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1E435751-84CE-4826-A569-4C2B92FF40F2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3756AD97-1AF9-447E-91B1-F06CFEC7F18A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8518BABC-0B48-44FE-9E03-6ED744736627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FD6BBC98-23ED-418C-9A09-DD5418C6FFE5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001A7B2E-3C54-4247-ADDE-E7AB3015D7D1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07217D98-A3CD-45AE-80D7-BF3C56C970FA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CEEA2E98-FF3D-4B47-A886-25CD3035C1EA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AC83793C-9A67-4DC4-964E-EB8438D9A3D1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921D9012-5DCF-4A02-BAE5-1B79DBE04617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08E19842-26EE-45EE-BB4F-41CAFF3F7F26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78068CB3-7BAA-4778-8198-BC78AC84A47E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E0601CC7-B745-4BCF-89AF-4A1FF22AF7DA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6A0F6F23-C14E-4D7E-9B52-5C36BAB68460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FD3B9EDD-DB0C-4BA5-9B85-F494D134F33A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6E142A60-068A-4D2E-A384-BBB2EB089DC1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013CFFDE-29BB-4B4F-9FDD-798C5D6DD9D2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E88BE3AC-CF66-4C55-B908-E295A21564A5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FB6FB291-4EA7-496A-84D9-537C2894B62D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6B7FBF3C-3764-448F-BB60-AA57AE0FFFAA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A1E27BE2-F92A-43BF-AA27-718548D188F1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D855FDCC-13CC-4C5D-BE11-E250DDA12928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42E1DDED-3C0C-4787-A5BB-7ADC45C5E929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920ED2EB-5032-4EDE-B952-6235ADBFE227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14B99006-EC6B-4709-A570-75FAFB25E558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9B69B0E1-01AC-417D-B2BB-4CAB14EC7E54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5D486970-D34E-410F-B3A3-10286607E824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AFB6764F-673F-42E8-BAD6-87CB6480FAB7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B6713CB0-E830-4B3A-93A8-9F72F2452448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E79AF29A-ADD8-452D-8C00-D665E93C6E24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407825D4-00FC-417C-8009-4CB7147C5EA7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4206DEB9-5592-4229-80FE-D3343F6E7B1A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0BB8F6C3-C9C1-4CED-8765-FADC52FA2731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38" id="{0FDE33F6-4867-4D5D-A3CC-76DA663F0723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39" id="{93CA6F8E-2146-404B-8FD5-64D99EB0806A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4F866ECF-3914-47F3-AD95-AD22F065A15F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B6E41940-2C76-4276-9A71-D491BF19DDCA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C0E5F09C-B363-4E5A-85F2-83101667CC12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36</v>
      </c>
      <c r="B1" s="3"/>
      <c r="C1" s="20" t="s">
        <v>291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</row>
    <row r="9" spans="1:20" x14ac:dyDescent="0.3">
      <c r="C9" s="27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30" customHeight="1" x14ac:dyDescent="0.3">
      <c r="C10" s="25" t="s">
        <v>292</v>
      </c>
      <c r="D10" s="70" t="s">
        <v>463</v>
      </c>
      <c r="E10" s="71"/>
      <c r="F10" s="71"/>
      <c r="G10" s="71"/>
      <c r="H10" s="71"/>
      <c r="I10" s="71"/>
      <c r="J10" s="71"/>
      <c r="K10" s="71"/>
    </row>
    <row r="12" spans="1:20" x14ac:dyDescent="0.3">
      <c r="C12" s="21" t="s">
        <v>134</v>
      </c>
    </row>
    <row r="13" spans="1:20" x14ac:dyDescent="0.3">
      <c r="C13" s="61" t="s">
        <v>136</v>
      </c>
      <c r="D13" s="62"/>
      <c r="E13" s="62" t="s">
        <v>137</v>
      </c>
      <c r="F13" s="62"/>
      <c r="G13" s="62"/>
      <c r="H13" s="62"/>
      <c r="I13" s="62"/>
      <c r="J13" s="62"/>
      <c r="K13" s="63"/>
    </row>
    <row r="14" spans="1:20" ht="47.25" customHeight="1" x14ac:dyDescent="0.3">
      <c r="C14" s="54" t="s">
        <v>293</v>
      </c>
      <c r="D14" s="55"/>
      <c r="E14" s="82" t="s">
        <v>294</v>
      </c>
      <c r="F14" s="57"/>
      <c r="G14" s="57"/>
      <c r="H14" s="57"/>
      <c r="I14" s="57"/>
      <c r="J14" s="57"/>
      <c r="K14" s="58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count="2">
    <dataValidation type="list" allowBlank="1" showInputMessage="1" showErrorMessage="1" sqref="N8">
      <formula1>용도</formula1>
    </dataValidation>
    <dataValidation type="list" allowBlank="1" showInputMessage="1" showErrorMessage="1" sqref="Q8 G11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235A1244-8C83-4539-A71F-53FBDB266114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072967B6-CAE5-409B-9042-1C926D29A15F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FDDF64BD-EA00-47E2-B9F5-0185E479A9BA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6404E525-063B-4BB5-B1B0-C77170A00B33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360B2B42-F2AF-4ACE-9C00-63A80FAAFD54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748C4EA1-264C-45F9-ABE9-39BC2CD262C2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670877C8-6228-4BAD-9255-AE8F285C2D6D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85FEF959-2858-4587-AF98-CD1310B76480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127B6DF1-7826-477E-A24B-549DE7F35888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CBE0A35D-EE92-4223-938A-44D276BE01C9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18AE3EF0-AAD8-43B1-A9F6-20FCB96C2D05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BC64BBB4-9EFE-45AA-A456-A050E7836DB9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E0CAA9CF-FA87-43A8-B8E8-ABE77FB696B0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D358B9CD-C9B1-4668-9568-8677FA75D77C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5F49B290-C161-43EA-9937-099F12EEB406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5A5834DF-DC10-4302-AFC1-E951B08BAB9E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2DA1F5AE-FD28-406E-9A00-27ED00EC1678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E3CFC1D7-DA37-4008-B7AD-EFF5B63E6DFE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0D0D03EA-6325-4C39-85B3-C0E8B7EF3EB1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BC871721-DD47-472A-9CC1-E166BBFD00BB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747A5350-AE83-46D4-A2BB-3ED11DA52C4C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5F52B476-BDE0-4259-BB7D-A80F9A153FE2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139C1E0A-E60F-4F50-918A-BF65FF13D883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C4D3D250-D1AB-49FD-BCA9-1A3D485F51A7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62E7ADBD-F3BE-479F-ADE7-75BBBCDF6F2D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C4053F42-1C55-43E0-84A9-EB3A0DDF953A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BC57AAEA-A573-4529-B600-B1C8E6C65874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BBFD015C-A3EB-4605-A4B2-3C53C0103334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592EE75B-7C04-4B82-B053-564435C78ACC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41053A84-C380-4A49-831A-F19E885E6099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0CAC4A3E-98E0-40BE-9CA4-F81A729C3955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A85BA11D-32F7-417F-9318-0EDE8DA40B16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910E7158-25F0-450A-91D9-E129B348DFD5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8541E990-745F-41DE-B9D5-6CB3E907B30B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71CF155E-FF20-4EAD-872D-161EBF69E352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39D959D8-5642-4B4B-B05E-7E0F17DA6637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5B6E3C3B-D8AA-4CAD-9086-28E815AC5184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9062F617-5409-4E5C-86B4-BD52B7BEFEF4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356D425E-77F6-482C-BADA-BCFDFDD994F4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9D0614C3-293F-4E92-9B16-BE8CA6965859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D1A062A7-55A7-4D7A-A5B9-9BEF2010A7E7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2B69F3EC-AFAF-490B-AA35-01CC990BE7DC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54151D98-F734-4A96-9393-79019A6BAA95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40" id="{DFDBE892-D621-4E2E-A5F8-305B9720061B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41" id="{75E00DE3-B056-496D-8A5C-357EBC58C280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145B50FE-0149-4C6C-9706-35F0499FE139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FD1FDA7C-4C94-4E4F-B859-635F2D28B002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ADBE64FB-E16E-483A-8405-9A06254B87E7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310</v>
      </c>
      <c r="B1" s="3"/>
      <c r="C1" s="20" t="s">
        <v>498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30" customHeight="1" x14ac:dyDescent="0.3">
      <c r="C10" s="25" t="s">
        <v>203</v>
      </c>
      <c r="D10" s="70" t="s">
        <v>311</v>
      </c>
      <c r="E10" s="71"/>
      <c r="F10" s="71"/>
      <c r="G10" s="71"/>
      <c r="H10" s="71"/>
      <c r="I10" s="71"/>
      <c r="J10" s="71"/>
      <c r="K10" s="71"/>
    </row>
    <row r="12" spans="1:20" x14ac:dyDescent="0.3">
      <c r="C12" s="21" t="s">
        <v>134</v>
      </c>
    </row>
    <row r="13" spans="1:20" x14ac:dyDescent="0.3">
      <c r="C13" s="61" t="s">
        <v>136</v>
      </c>
      <c r="D13" s="62"/>
      <c r="E13" s="62" t="s">
        <v>137</v>
      </c>
      <c r="F13" s="62"/>
      <c r="G13" s="62"/>
      <c r="H13" s="62"/>
      <c r="I13" s="62"/>
      <c r="J13" s="62"/>
      <c r="K13" s="63"/>
    </row>
    <row r="14" spans="1:20" ht="47.25" customHeight="1" x14ac:dyDescent="0.3">
      <c r="C14" s="54" t="s">
        <v>499</v>
      </c>
      <c r="D14" s="55"/>
      <c r="E14" s="82" t="s">
        <v>304</v>
      </c>
      <c r="F14" s="57"/>
      <c r="G14" s="57"/>
      <c r="H14" s="57"/>
      <c r="I14" s="57"/>
      <c r="J14" s="57"/>
      <c r="K14" s="58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count="2">
    <dataValidation type="list" allowBlank="1" showInputMessage="1" showErrorMessage="1" sqref="Q8 G11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CBB336BD-296B-482F-BDB6-40A2975E2F2B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6A150FEB-6BFF-4955-B363-05ABD6B29B0D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07D5319E-9396-4724-8318-50281C0BBA3C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A84C5D61-8C1C-4BEC-841F-7EA46EFAAE6D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D5E097FB-9C4A-42E7-A2E6-1B0217D216BC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F5390B39-591D-4450-9A9A-C6F74C57AF2B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B5769FB7-3DF8-4678-A2FE-C76F48D68C45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35B1B8DC-6012-4D08-B102-2B1E663ADFBB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01AA9BE3-F2EC-4146-9B3C-E0AA00DDE0ED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D37A2127-E678-4500-97B1-5B1C7FAC8EA3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391B599D-18D1-4233-B05D-8419C985E230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6E9C8A24-12B7-41BD-AA74-8476B3A59F52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0FC9A44D-DAE5-4C35-B18A-61A7FED73B3B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0FBDEB37-E325-47AB-ADF3-B3ABC708CD2C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C32B0C7B-2B3C-4417-8D80-85BA13757522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31FDEC5C-3983-47A5-B4B0-6EBD8ABA31CE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FC6C6360-8F84-4A62-B489-4AB72D2E82CD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B8F04AA4-0CA3-4C5E-8821-90D01327E98B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7F9F3CF6-B269-42A1-837A-BD6CDE049AD7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77AC590B-AEF4-42A6-9FD1-4741D36C5239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A48D30C1-8277-4AF3-ACC3-979B50C74C25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F564D372-E273-4014-802F-D748ADE53BCA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ED5C96AC-FA4B-41CF-9E11-7A54307EBC24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5FB3C866-65FC-431B-8C05-2D7719AAA546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8E4D40E8-D1D8-4B89-B1EA-D0A38E9EC19A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0A27E2DA-AF6C-4D29-8C3C-D4A37D1C456A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FF139BD4-0DBE-47FE-A0B7-C8614D87C021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205125F7-DE10-44A7-B7F3-CA00FE51DCFC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547B3C1B-50E5-4944-9514-519E467561C3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3BEC88EE-2341-474A-88DD-4D5EA45C7BD6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1DDD573E-0304-400E-8F5C-4C80D4315BF1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9801E902-68C1-4279-BB36-BED5A39F0F15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721FA7D9-9EE3-4E83-B13C-11313761D94B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45547BCE-17AA-4FA9-817F-367E49C1CFE2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DE56CF92-E80F-4CE4-88DF-4A71AB8FF1E1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F1125CA1-2F29-457D-919A-3275844DD35A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30A1EC8A-FB9F-448D-B990-E3129203569B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3C450416-C45A-454F-B948-1CD7DAABE841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311952A7-EEF9-4B00-AC78-06ACCD3AD514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055404E7-7DD4-4DCA-9968-0A6B1456461C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BC5D75F9-D044-4E39-967A-ABDE793B5C0C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2211CDBB-EB38-4FD7-B2C0-76AD36D7D964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3E2896F7-55CA-4665-A389-43F8BCFA17F7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42" id="{D08659FA-9535-4841-88B0-246F193713CD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43" id="{2FD8C81C-B6B9-4242-B81B-5E5B7CAFD97B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85F820BE-9B62-4226-802A-F9438545A44F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92D0D904-5B73-43D2-BCED-AAC79B594FCD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3D4F32D5-0847-4E1D-9011-A87FE0566D7B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38</v>
      </c>
      <c r="B1" s="3"/>
      <c r="C1" s="20" t="s">
        <v>305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30" customHeight="1" x14ac:dyDescent="0.3">
      <c r="C10" s="25" t="s">
        <v>306</v>
      </c>
      <c r="D10" s="70" t="s">
        <v>307</v>
      </c>
      <c r="E10" s="71"/>
      <c r="F10" s="71"/>
      <c r="G10" s="71"/>
      <c r="H10" s="71"/>
      <c r="I10" s="71"/>
      <c r="J10" s="71"/>
      <c r="K10" s="71"/>
    </row>
    <row r="12" spans="1:20" x14ac:dyDescent="0.3">
      <c r="C12" s="21" t="s">
        <v>134</v>
      </c>
    </row>
    <row r="13" spans="1:20" x14ac:dyDescent="0.3">
      <c r="C13" s="61" t="s">
        <v>136</v>
      </c>
      <c r="D13" s="62"/>
      <c r="E13" s="62" t="s">
        <v>137</v>
      </c>
      <c r="F13" s="62"/>
      <c r="G13" s="62"/>
      <c r="H13" s="62"/>
      <c r="I13" s="62"/>
      <c r="J13" s="62"/>
      <c r="K13" s="63"/>
    </row>
    <row r="14" spans="1:20" ht="47.25" customHeight="1" x14ac:dyDescent="0.3">
      <c r="C14" s="54" t="s">
        <v>308</v>
      </c>
      <c r="D14" s="55"/>
      <c r="E14" s="82" t="s">
        <v>309</v>
      </c>
      <c r="F14" s="57"/>
      <c r="G14" s="57"/>
      <c r="H14" s="57"/>
      <c r="I14" s="57"/>
      <c r="J14" s="57"/>
      <c r="K14" s="58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count="1">
    <dataValidation type="list" allowBlank="1" showInputMessage="1" showErrorMessage="1" sqref="G11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2DF7D9F4-2FE9-49F9-AE82-AA57B867A78B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73E17D22-BF51-495D-AD2F-68F03F44A20E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DD55C999-1522-4FC8-909F-8CC43EF64E3B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C4050EA8-3CAC-4073-AA1E-8817363B5602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B7FFCE0D-8CBB-4581-94F9-E35B15930F83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03261632-9169-4C27-B185-E708DE5587E4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9084E969-8FB8-402A-AFA8-94038D2E629E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4C8B388F-BF42-4774-8F09-616708A0414F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E9737BE0-D74D-4FBA-8F5F-AA1015EBBFBF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80E22EB3-2297-4B57-ADFC-0D2DC0DB7FCF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9CA53457-2920-4FE9-89D4-B9BFEE45C921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3453BE3A-8C1E-4BC5-B41C-5E813BF49686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56B11528-1EEF-4842-842B-3DD4F04642E5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5F0F3641-1917-4644-9EC5-798373FF2B67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83579CA0-F852-4FAD-A718-27971DBC4F27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B9CCD0BC-288A-4FF7-AB00-60D65D25B409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F882D9CA-801A-49AC-8666-9678189F9B7B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7DDDC17E-4732-4432-9A77-442AC96EDD32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7F0BE34A-7F02-4069-980C-FC6ECA830CA0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6DEF5031-040A-46E6-A503-E8411170349F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B97F7CB7-4DAC-4916-B149-10BCFCDB1EF0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5ECB8123-B3F2-433F-91C4-E52B899D80FC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FFA2F39F-5A12-4935-8F72-B50CB80EC82D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373A36B1-18DE-429F-B25C-971225F380E7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F0BF6FCB-80CE-4D15-8E4D-4BB8560EBED6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10B3255F-23B5-4B21-85BB-1927BD3C1ABE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3B3CFDB5-AD72-432C-91A4-3B02B7269DF5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07749D95-43A2-4765-A6BC-0AC9EE77A754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22A643EE-0C57-4A38-884F-88CC897F8D16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244D7ED9-E459-4CBE-8453-A9ECC2428511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56980226-7D28-45D1-AD10-784D3D5BB097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06F712CA-8A73-40BC-97FA-B6B01C085CD5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F074A74F-13D1-4998-9557-AA00525452B7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4D87911F-B889-4383-AF37-A263B24FC0E1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19AD7F32-A379-48B2-B057-CB6C1FB82758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7E8DA8BE-83EA-4278-A606-B4DF72A119A7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465E9347-034F-4AFD-A857-0E36685ACF2D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AA8B878D-F30C-4E43-B456-3DFF01EDEB30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0A1112AD-4991-447F-8BB5-1A0C6A38216F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82ACC1FE-CAD2-4CA8-8608-5FBD42416202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6930EE71-72EC-4389-805B-73B2C56D3D4C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10422C20-7C2B-4CB4-BFF7-3605155F79D8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6B83A996-2F75-4CCC-810A-9D2BB0AEC003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44" id="{21155647-B86F-4A6C-B8EB-920E1BD3E8D3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45" id="{B9E26630-EF11-4355-9780-927C25F899F0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AAADCE36-9F40-472F-8BAA-C3CB920ED561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51D27D64-A71E-4846-BEEA-89A1C6A799EB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AF161244-D15A-4FF2-AE3F-CB982218B75E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39</v>
      </c>
      <c r="B1" s="3"/>
      <c r="C1" s="20" t="s">
        <v>295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30" customHeight="1" x14ac:dyDescent="0.3">
      <c r="C10" s="25" t="s">
        <v>296</v>
      </c>
      <c r="D10" s="70" t="s">
        <v>297</v>
      </c>
      <c r="E10" s="71"/>
      <c r="F10" s="71"/>
      <c r="G10" s="71"/>
      <c r="H10" s="71"/>
      <c r="I10" s="71"/>
      <c r="J10" s="71"/>
      <c r="K10" s="71"/>
    </row>
    <row r="12" spans="1:20" x14ac:dyDescent="0.3">
      <c r="C12" s="21" t="s">
        <v>134</v>
      </c>
    </row>
    <row r="13" spans="1:20" x14ac:dyDescent="0.3">
      <c r="C13" s="61" t="s">
        <v>136</v>
      </c>
      <c r="D13" s="62"/>
      <c r="E13" s="62" t="s">
        <v>137</v>
      </c>
      <c r="F13" s="62"/>
      <c r="G13" s="62"/>
      <c r="H13" s="62"/>
      <c r="I13" s="62"/>
      <c r="J13" s="62"/>
      <c r="K13" s="63"/>
    </row>
    <row r="14" spans="1:20" ht="34.5" customHeight="1" x14ac:dyDescent="0.3">
      <c r="C14" s="68" t="s">
        <v>299</v>
      </c>
      <c r="D14" s="55"/>
      <c r="E14" s="82" t="s">
        <v>298</v>
      </c>
      <c r="F14" s="57"/>
      <c r="G14" s="57"/>
      <c r="H14" s="57"/>
      <c r="I14" s="57"/>
      <c r="J14" s="57"/>
      <c r="K14" s="58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count="1">
    <dataValidation type="list" allowBlank="1" showInputMessage="1" showErrorMessage="1" sqref="G11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91A3C46C-ADA0-4CCD-84B8-7E3B45CA980E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0A318473-BAD4-474C-A337-6C429FE8E56C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18A178C9-0321-4E01-805A-5C32604C70A2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07DC62C0-8FB7-4895-8C96-BD6F727B19FC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6D1F1D0F-4844-4D38-9A2A-0B5302750F33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1928438E-88A7-4E1B-A0CF-02298A26E622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FE71C1DA-AFF2-457E-A1F1-10C7B8154042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1BF92BC4-E331-47E5-8127-268BD03AE6C9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78D0810F-0952-4A02-A4C3-1D7D33FD57DA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99D9F7C6-FF04-4D06-9D06-EC3A47221434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C0FAFFC6-FBB9-4C90-BD3A-0EE04C3D81CC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77333C0C-3BD0-4D81-8E12-37B31C13E496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CA74211E-3243-4F97-8AB8-78C54DAF747C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64EBDE6B-BABA-4F58-9EAB-602CD3602AA4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028245E1-0E4D-4907-B06E-152D59C78468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1ECCAD97-2540-4804-A5B3-D6C3FE4DB8CD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56FCB2BA-8B55-4CF4-9508-8218920C5EA9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09B6CA52-5E1A-4209-9773-84E2F7F5C1B9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C916F9E8-C6E8-4F45-8721-64F489F3DFC5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25BC2C43-96B7-447F-83CD-B4003F874268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1FD210E5-EB02-4894-BDCA-1C3F8643D4A8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86149669-68D0-4FB5-8594-8E20FDC2567A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D435917C-EAFD-460C-B289-FC57BFFC8ADF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4365110E-97C3-49C1-9C09-7790E50169B3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DF6C5582-9B55-4538-81D8-738DDF27269D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2A98BE5E-1AC2-4624-9CD3-6A71B866CECE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1B9B2E38-CD8C-457B-847C-A0688BB8B897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6C5079A4-0204-41EB-94D5-4303150F3A80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15E9C8A9-BEF4-425C-ACEE-3E1FA66ADF0F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BDDBAA4B-7D62-4B0C-9AD2-CBF688050B9D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E1ED76B1-B34E-4E69-BD46-70AC4936835B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56D06A78-C3E5-4671-88D0-ED8D1AAE2D66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98E4F0A8-E181-4C0B-8080-EF3CE9927875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F0EF501B-FBB4-493A-8E50-3C63C2864944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B507AE1D-AE10-4711-9ADA-D1AD5B45D6C7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A402DE9B-6F23-4CE1-98B1-F6B0CEC9DDF7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A7B873F9-DD31-4650-BB3E-8FFE866B5814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48E67105-254A-4061-A0D1-6F25D08ECB17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B07A9CA1-7884-4A0A-8B50-483EBD1BB175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16DA6C53-4438-4E46-B2CC-EEA1537B63CC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9AA57CD4-900C-4FFA-B79A-C2FB9948BC27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A32E8109-0FF1-4EE9-9044-74F23FE38322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BF979F19-5D3A-49D4-995D-BE701F32E2C7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46" id="{4E6A45D1-2A33-4B57-928E-76815DD4D9A4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47" id="{1EE8CA0F-9B30-45E6-86E3-ACACFBD828E6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5D3EDBD4-1774-40BA-8F52-708122483CC7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B0DA39E8-4988-4F6D-BE79-E691AD2C9994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FA34BAD1-5140-46E4-973A-6CDB08C6B123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40</v>
      </c>
      <c r="B1" s="3"/>
      <c r="C1" s="20" t="s">
        <v>300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30" customHeight="1" x14ac:dyDescent="0.3">
      <c r="C10" s="25" t="s">
        <v>464</v>
      </c>
      <c r="D10" s="70" t="s">
        <v>301</v>
      </c>
      <c r="E10" s="71"/>
      <c r="F10" s="71"/>
      <c r="G10" s="71"/>
      <c r="H10" s="71"/>
      <c r="I10" s="71"/>
      <c r="J10" s="71"/>
      <c r="K10" s="71"/>
    </row>
    <row r="12" spans="1:20" x14ac:dyDescent="0.3">
      <c r="C12" s="21" t="s">
        <v>134</v>
      </c>
    </row>
    <row r="13" spans="1:20" x14ac:dyDescent="0.3">
      <c r="C13" s="61" t="s">
        <v>136</v>
      </c>
      <c r="D13" s="62"/>
      <c r="E13" s="62" t="s">
        <v>137</v>
      </c>
      <c r="F13" s="62"/>
      <c r="G13" s="62"/>
      <c r="H13" s="62"/>
      <c r="I13" s="62"/>
      <c r="J13" s="62"/>
      <c r="K13" s="63"/>
    </row>
    <row r="14" spans="1:20" ht="34.5" customHeight="1" x14ac:dyDescent="0.3">
      <c r="C14" s="68" t="s">
        <v>302</v>
      </c>
      <c r="D14" s="55"/>
      <c r="E14" s="82" t="s">
        <v>303</v>
      </c>
      <c r="F14" s="57"/>
      <c r="G14" s="57"/>
      <c r="H14" s="57"/>
      <c r="I14" s="57"/>
      <c r="J14" s="57"/>
      <c r="K14" s="58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count="1">
    <dataValidation type="list" allowBlank="1" showInputMessage="1" showErrorMessage="1" sqref="G11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850CD52A-273B-462C-A005-24754D2E2B16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24DC9A3C-7339-49F5-8466-FFDBC6DCD235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E0A0EE95-6C25-407B-B5DA-DE4B80F05933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316ECB89-187D-43D3-86CB-D87C988ADDD7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D83B8082-9DA6-4942-88B5-C2D3D9D746D9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DDA04086-3127-4DBF-999D-257ED131F0A7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86AA9639-795B-4955-B0C8-38CC09ADCB28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E75C5E7D-7FD4-44C7-9297-A3D8FCA0A3C5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B69735BA-257D-4377-A71A-300FA9623CC6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91C7826E-E552-42A7-A7B4-0B53A117734B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2E257507-DFC2-44A0-944B-6E942B74509E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87C15259-5012-43A7-BC9D-38A444688743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F66A43D0-0D2A-4727-8501-94225224CA9F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48BB4935-4BBF-4C74-9B4E-97975A4B4EFE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121120F3-9488-4495-8C0B-7A0576F6EC05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B6AF537D-5D9B-46C7-899D-F6A6BD379875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5B58C1DC-CA3B-44B8-852A-00E6BFDEB947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4C143157-459D-4D4C-966B-757E91087C8A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C382B8CF-C2F3-46A8-A330-8D7E5E321ECC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92EFA1E8-5E19-4856-B69B-F908CA4469D3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6E8E7734-36E8-426A-BBE3-0C4CE343C953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DD8910C6-9430-4B1F-9CE6-58039DEF21D2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B374942A-7443-4444-9187-97DA9479E2BA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B6F79F69-2E34-472D-BE23-B5B57D656AF0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9D864428-7EA1-4E19-BAB6-175F4DD910D8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92892888-60B7-4B4E-BF11-863DDC8A4E69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046A6E70-1401-4544-84B7-2759C5B436EF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4EA1D199-0D46-46AF-8993-9CB8C827324E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668A2BEC-09EC-45C1-9D32-742B7EFA7071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E1D0D826-3CC1-426B-94D4-80D4CDA350B9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CE3591BE-6314-422B-9EA1-04D1CBD0D8FA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93A9452F-747E-423F-9DA1-091313D4DF63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8CD7E377-05B9-42FC-8264-2DACC3CBDB54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6853E29F-DB45-4051-B1A8-D2B464F69ADC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652CE56F-CE6E-4F76-941D-84E0EA1BB573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F250B413-5CD9-422C-B95F-ABCD308DE14F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1BD11A20-14BB-4488-9521-976AC82C6E28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05409B1C-72CD-4A7C-B704-F83129497446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A53B2A65-8C1E-4DFE-BFE6-BE104CE0A6BB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86E8D7C6-29E3-4CBE-B5F8-FA95EB99424D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25817D46-CD32-46B7-8C7D-B33A13324CB3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374227C9-4BCD-442F-A49B-CC7BEF0D1C20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46DA0A50-02B4-4B3A-AC7C-12FEEEC399D4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48" id="{A005A411-7CD6-4624-A801-63D2F673D0D9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49" id="{EDA38565-99B5-4CC0-B074-C43019AAD282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8703884C-F1A6-4B47-8225-51E6904590BE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1BD85116-97A4-429D-839A-9F5D2B0F4BE9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574FFCEA-C44D-48A6-B1D5-31BC8BBB05A9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501</v>
      </c>
      <c r="B1" s="3"/>
      <c r="C1" s="20" t="s">
        <v>514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27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30" customHeight="1" x14ac:dyDescent="0.3">
      <c r="C10" s="25" t="s">
        <v>504</v>
      </c>
      <c r="D10" s="70" t="s">
        <v>506</v>
      </c>
      <c r="E10" s="71"/>
      <c r="F10" s="71"/>
      <c r="G10" s="71"/>
      <c r="H10" s="71"/>
      <c r="I10" s="71"/>
      <c r="J10" s="71"/>
      <c r="K10" s="71"/>
    </row>
    <row r="11" spans="1:20" ht="30" customHeight="1" x14ac:dyDescent="0.3">
      <c r="C11" s="25" t="s">
        <v>505</v>
      </c>
      <c r="D11" s="70" t="s">
        <v>507</v>
      </c>
      <c r="E11" s="71"/>
      <c r="F11" s="71"/>
      <c r="G11" s="71"/>
      <c r="H11" s="71"/>
      <c r="I11" s="71"/>
      <c r="J11" s="71"/>
      <c r="K11" s="71"/>
    </row>
    <row r="12" spans="1:20" ht="30" customHeight="1" x14ac:dyDescent="0.3">
      <c r="C12" s="25" t="s">
        <v>508</v>
      </c>
      <c r="D12" s="70" t="s">
        <v>515</v>
      </c>
      <c r="E12" s="71"/>
      <c r="F12" s="71"/>
      <c r="G12" s="71"/>
      <c r="H12" s="71"/>
      <c r="I12" s="71"/>
      <c r="J12" s="71"/>
      <c r="K12" s="71"/>
    </row>
    <row r="13" spans="1:20" ht="30" customHeight="1" x14ac:dyDescent="0.3">
      <c r="C13" s="43"/>
      <c r="D13" s="44"/>
      <c r="E13" s="44"/>
      <c r="F13" s="44"/>
      <c r="G13" s="44"/>
      <c r="H13" s="44"/>
      <c r="I13" s="44"/>
      <c r="J13" s="44"/>
      <c r="K13" s="44"/>
    </row>
    <row r="15" spans="1:20" x14ac:dyDescent="0.3">
      <c r="C15" s="21" t="s">
        <v>134</v>
      </c>
    </row>
    <row r="16" spans="1:20" x14ac:dyDescent="0.3">
      <c r="C16" s="61" t="s">
        <v>136</v>
      </c>
      <c r="D16" s="62"/>
      <c r="E16" s="62" t="s">
        <v>137</v>
      </c>
      <c r="F16" s="62"/>
      <c r="G16" s="62"/>
      <c r="H16" s="62"/>
      <c r="I16" s="62"/>
      <c r="J16" s="62"/>
      <c r="K16" s="63"/>
    </row>
    <row r="17" spans="3:11" ht="30" customHeight="1" x14ac:dyDescent="0.3">
      <c r="C17" s="68" t="s">
        <v>516</v>
      </c>
      <c r="D17" s="55"/>
      <c r="E17" s="82" t="s">
        <v>509</v>
      </c>
      <c r="F17" s="57"/>
      <c r="G17" s="57"/>
      <c r="H17" s="57"/>
      <c r="I17" s="57"/>
      <c r="J17" s="57"/>
      <c r="K17" s="58"/>
    </row>
    <row r="18" spans="3:11" ht="30" customHeight="1" x14ac:dyDescent="0.3">
      <c r="C18" s="68" t="s">
        <v>510</v>
      </c>
      <c r="D18" s="55"/>
      <c r="E18" s="82" t="s">
        <v>511</v>
      </c>
      <c r="F18" s="57"/>
      <c r="G18" s="57"/>
      <c r="H18" s="57"/>
      <c r="I18" s="57"/>
      <c r="J18" s="57"/>
      <c r="K18" s="58"/>
    </row>
    <row r="19" spans="3:11" ht="30" customHeight="1" x14ac:dyDescent="0.3">
      <c r="C19" s="68" t="s">
        <v>513</v>
      </c>
      <c r="D19" s="55"/>
      <c r="E19" s="82" t="s">
        <v>512</v>
      </c>
      <c r="F19" s="57"/>
      <c r="G19" s="57"/>
      <c r="H19" s="57"/>
      <c r="I19" s="57"/>
      <c r="J19" s="57"/>
      <c r="K19" s="58"/>
    </row>
  </sheetData>
  <sheetProtection selectLockedCells="1" selectUnlockedCells="1"/>
  <mergeCells count="12">
    <mergeCell ref="D9:K9"/>
    <mergeCell ref="D10:K10"/>
    <mergeCell ref="C16:D16"/>
    <mergeCell ref="E16:K16"/>
    <mergeCell ref="D11:K11"/>
    <mergeCell ref="D12:K12"/>
    <mergeCell ref="C18:D18"/>
    <mergeCell ref="E18:K18"/>
    <mergeCell ref="C19:D19"/>
    <mergeCell ref="E19:K19"/>
    <mergeCell ref="C17:D17"/>
    <mergeCell ref="E17:K17"/>
  </mergeCells>
  <phoneticPr fontId="1" type="noConversion"/>
  <dataValidations count="2">
    <dataValidation type="list" allowBlank="1" showInputMessage="1" showErrorMessage="1" sqref="Q8 G14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0" id="{F1555C8E-250D-46C0-9279-A9DBFF46635D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9" id="{08AC43FE-C3F4-49FC-B68F-F4E9851B8D93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8" id="{40B16B38-A051-42FF-8C83-FDF3E84F1622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7" id="{01534387-F216-426C-8891-EB6876EBD600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6" id="{5DD13CC8-6E80-4CE1-A04F-A3E208C79768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5" id="{6BC9DE22-5B65-428C-86AB-CBEF4E0EDB1D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4" id="{33AD7133-DF92-451D-9330-552F0373AE55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3" id="{E9D29E5D-2E19-44EF-BAAC-9C0FA5E67E2A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2" id="{88F9DC6A-1EFC-41C4-BF05-68A505D39F63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1" id="{86CE4941-31CA-4E6C-9C34-24E08B868591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40" id="{2A809B28-6895-4577-B163-2EB369E10A33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9" id="{AB7843CF-E500-484B-BA91-434CB604DE06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8" id="{809F4B3F-4945-479C-940B-325C52BB1FC9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7" id="{CEBB42B7-16C0-4F76-B14C-7C00A95C6877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6" id="{E5392F26-7C90-4559-9864-4C0125AAEB3A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5" id="{4BE3C8D2-5788-4671-A4D1-3282987931DC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4" id="{7014010A-7686-44AC-B3F7-F46BCAB7111B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3" id="{112BC8C5-2790-492B-B55C-E854DC1D397D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2" id="{1C500CE6-11FB-4561-834D-3841952C6CC3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1" id="{33C89F26-4079-4DEC-AFBD-5DCFEA7B6AA2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30" id="{131E0F8F-9146-4163-A54C-38F4D9C1549D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9" id="{41523C7D-66E1-4A15-9CFB-561839F560E7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8" id="{D0FC0367-8878-4E20-A4B3-8771CD87F570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7" id="{99DF1C94-EB8F-4A61-894D-A50FDA4282AE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6" id="{A0B214C3-6F1A-4D59-A9AF-07CE01247786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5" id="{F78367A0-62E8-44F3-956E-F82231355725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4" id="{7D30EF6A-1C42-49DC-A5C2-EB4314A28840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3" id="{DAC142EA-6AE3-492C-9236-B7DF9AA476A5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2" id="{20697BAF-D096-417A-85F0-5F698272E23C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1" id="{386ABFFF-6E14-4A09-934F-4237F49B5AAE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20" id="{10686495-DD9D-4424-8B31-0176EFAE8222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9" id="{5A269126-A35F-4761-BDD5-37A3AD714FBC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8" id="{4B8FAA93-E04A-465C-B0E1-A5474177905B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7" id="{812CE334-DAF4-41AC-B62C-F2AD4697119D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6" id="{1ECE4F74-0EFF-4EC5-AF85-E0C723F4C4D3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5" id="{2FD1ECFF-5C9B-43A0-AC7D-11DB645F0EAD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4" id="{07568AFF-B8D4-4349-985B-EAA7DFB904C8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3" id="{7FF7DA79-8D26-48AC-A8D9-4F2F18497F1C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2" id="{AACBE68D-9E11-495D-AFDA-7158F64F4526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1" id="{E5DA5F32-A2C4-464E-B4E2-A8C3C0335DF1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10" id="{6713EC13-F5E6-4152-94F3-D21E949596E0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9" id="{554A1FA8-26A7-4402-A7B6-8CAF006D6CE8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8" id="{60AAFFF4-B3D4-4943-B259-A84817A667AD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51" id="{3B116585-E462-42F1-8FF1-2F32B9EDEDE5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52" id="{BE554206-72D1-4954-92E0-78E2649EDCC5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5140AC30-8780-417D-8436-DDA9F78481FF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1500D83C-9F2D-4244-80E2-00C1FD3D4ADC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8FF55FE7-5227-4548-8558-0D40EA3B382C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377</v>
      </c>
      <c r="B1" s="3"/>
      <c r="C1" s="20" t="s">
        <v>378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17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35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30" customHeight="1" x14ac:dyDescent="0.3">
      <c r="C10" s="25" t="s">
        <v>379</v>
      </c>
      <c r="D10" s="70" t="s">
        <v>380</v>
      </c>
      <c r="E10" s="71"/>
      <c r="F10" s="71"/>
      <c r="G10" s="71"/>
      <c r="H10" s="71"/>
      <c r="I10" s="71"/>
      <c r="J10" s="71"/>
      <c r="K10" s="71"/>
    </row>
    <row r="12" spans="1:20" x14ac:dyDescent="0.3">
      <c r="C12" s="21" t="s">
        <v>134</v>
      </c>
    </row>
    <row r="13" spans="1:20" x14ac:dyDescent="0.3">
      <c r="C13" s="61" t="s">
        <v>136</v>
      </c>
      <c r="D13" s="62"/>
      <c r="E13" s="62" t="s">
        <v>137</v>
      </c>
      <c r="F13" s="62"/>
      <c r="G13" s="62"/>
      <c r="H13" s="62"/>
      <c r="I13" s="62"/>
      <c r="J13" s="62"/>
      <c r="K13" s="63"/>
    </row>
    <row r="14" spans="1:20" ht="34.5" customHeight="1" x14ac:dyDescent="0.3">
      <c r="C14" s="68" t="s">
        <v>381</v>
      </c>
      <c r="D14" s="55"/>
      <c r="E14" s="82" t="s">
        <v>382</v>
      </c>
      <c r="F14" s="57"/>
      <c r="G14" s="57"/>
      <c r="H14" s="57"/>
      <c r="I14" s="57"/>
      <c r="J14" s="57"/>
      <c r="K14" s="58"/>
    </row>
  </sheetData>
  <sheetProtection selectLockedCells="1" selectUnlockedCells="1"/>
  <mergeCells count="6">
    <mergeCell ref="C14:D14"/>
    <mergeCell ref="E14:K14"/>
    <mergeCell ref="D9:K9"/>
    <mergeCell ref="D10:K10"/>
    <mergeCell ref="C13:D13"/>
    <mergeCell ref="E13:K13"/>
  </mergeCells>
  <phoneticPr fontId="1" type="noConversion"/>
  <dataValidations disablePrompts="1" count="2">
    <dataValidation type="list" allowBlank="1" showInputMessage="1" showErrorMessage="1" sqref="N8">
      <formula1>용도</formula1>
    </dataValidation>
    <dataValidation type="list" allowBlank="1" showInputMessage="1" showErrorMessage="1" sqref="Q8 G11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F98B18D0-E9F4-4DE3-AA5F-791749946725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8B057D0E-1035-4520-A74D-C1E8C272CD12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0F63C584-6303-4A44-BE1B-190BA5E90DC2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751D93CB-5811-476E-A1F4-B85C5D73CEB3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4C28E65E-4C2D-4953-AFC4-3D8EE19F2C94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5AE43AEB-F037-434B-BA41-3C97E218B52D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F8E69405-8631-4970-9CF3-758B6F09DE17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A29CAFF5-A3F5-475D-AEBB-BB5C83BDF780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4A06269E-ECC8-4DE4-B0EC-9CD47A9C9BEC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AAFC6744-B1D4-419A-8C9E-937930849C76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57C88061-74F3-43D0-879C-21000DE5444B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A591B93C-64E0-45AE-9AC6-42D4D8B640B7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312C092C-75A8-4CEE-929C-F2AAADF26927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8174C489-8369-40EE-B9BA-E6CC0355D893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843C85AD-FC37-4ACE-BEC9-7667BA8B3A3E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04EA235D-FFF8-474E-96AD-39B100E5355D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04B7B86F-6A98-4D4E-B190-B9E3A7D86226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D45CD793-9F5F-4156-8926-B83E381A8E92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C8EB2F44-1966-4973-9392-996F48D4FD81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D949274A-6580-4AED-8FD8-B5678E615632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3207A909-0E33-4043-8DE6-641FEE985D10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8ACF1BE9-7DD9-49FA-B584-E5F6B11894FC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A3F1C67B-B54B-428A-8E00-E86ABE239A88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269C683E-2BF2-4149-8652-48D0CD76F892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FC8A5476-2FDE-414D-9B0B-3B244BAEA485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2AE19696-A474-42EB-9938-D90B21010571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69B0976C-1CAF-4493-B975-4A98AC880DAF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961C857E-DDA2-4523-9BE3-7A5B2115A279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93C2840A-AE44-45FB-8538-14742D8CE504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6CF6D03C-D8A5-49D5-ACD0-36E5C2B014E5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16CB2C8C-0B5B-461F-9C8B-626191F1055B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F18965DD-B9B2-4F48-9D4B-43ACD3E11ABE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57FA382D-B54D-4279-8A7E-9C4556C62278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FC103BF3-BDCE-4258-81D3-F64677210528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2C15C399-C46B-452B-98E0-4BE228FB7717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73E01356-F71B-4E9D-A9C0-D3AA089B95AA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C922140E-D2E3-4C65-B203-8CFDAEB195EF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D3E09221-78AB-438D-9E7B-1586DC249219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CE3D78A5-677D-426E-9E96-837D3B982B13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238C7011-F091-46E9-BF2E-E9FBA4B0BD32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0E1010CD-1D4D-4F08-82F7-91659CEA25F3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960A6207-629F-4CBA-AC07-B793ABABDBD0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571D9F59-ECD8-45A4-86BB-B3A7B3D0D12F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52" id="{BE896389-10B0-455F-B616-E60A0646098D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53" id="{64E63EA6-CB90-41A2-9A71-7E5FAAC2C552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C8F04076-4CA3-4B2E-95FD-F5092C71DE9A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E8004B76-A072-4D9D-AFEE-72E25BEF929B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25F7FC90-5C45-4889-A19F-14A346DFC3EF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6" sqref="A6:XFD6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519</v>
      </c>
      <c r="B1" s="3"/>
      <c r="C1" s="20" t="s">
        <v>524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26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41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30" customHeight="1" x14ac:dyDescent="0.3">
      <c r="C10" s="25" t="s">
        <v>523</v>
      </c>
      <c r="D10" s="70" t="s">
        <v>522</v>
      </c>
      <c r="E10" s="71"/>
      <c r="F10" s="71"/>
      <c r="G10" s="71"/>
      <c r="H10" s="71"/>
      <c r="I10" s="71"/>
      <c r="J10" s="71"/>
      <c r="K10" s="71"/>
    </row>
    <row r="12" spans="1:20" x14ac:dyDescent="0.3">
      <c r="C12" s="21" t="s">
        <v>134</v>
      </c>
    </row>
    <row r="13" spans="1:20" x14ac:dyDescent="0.3">
      <c r="C13" s="61" t="s">
        <v>136</v>
      </c>
      <c r="D13" s="62"/>
      <c r="E13" s="62" t="s">
        <v>137</v>
      </c>
      <c r="F13" s="62"/>
      <c r="G13" s="62"/>
      <c r="H13" s="62"/>
      <c r="I13" s="62"/>
      <c r="J13" s="62"/>
      <c r="K13" s="63"/>
    </row>
    <row r="14" spans="1:20" ht="34.5" customHeight="1" x14ac:dyDescent="0.3">
      <c r="C14" s="68" t="s">
        <v>520</v>
      </c>
      <c r="D14" s="55"/>
      <c r="E14" s="82" t="s">
        <v>521</v>
      </c>
      <c r="F14" s="57"/>
      <c r="G14" s="57"/>
      <c r="H14" s="57"/>
      <c r="I14" s="57"/>
      <c r="J14" s="57"/>
      <c r="K14" s="58"/>
    </row>
  </sheetData>
  <sheetProtection selectLockedCells="1" selectUnlockedCells="1"/>
  <mergeCells count="6">
    <mergeCell ref="D9:K9"/>
    <mergeCell ref="D10:K10"/>
    <mergeCell ref="C13:D13"/>
    <mergeCell ref="E13:K13"/>
    <mergeCell ref="C14:D14"/>
    <mergeCell ref="E14:K14"/>
  </mergeCells>
  <phoneticPr fontId="1" type="noConversion"/>
  <dataValidations disablePrompts="1" count="2">
    <dataValidation type="list" allowBlank="1" showInputMessage="1" showErrorMessage="1" sqref="Q8 G11">
      <formula1>지목</formula1>
    </dataValidation>
    <dataValidation type="list" allowBlank="1" showInputMessage="1" showErrorMessage="1" sqref="N8">
      <formula1>용도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9" id="{5BCF6FC4-E7E3-4BFF-8B1D-DCB58691DD63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8" id="{62BBD14C-B193-4856-8ED7-A01A2EB91B24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7" id="{87122331-0BE9-4931-B59C-425DB923B8DB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6" id="{DFBC9616-DD79-45D9-A74F-8386CC20991D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5" id="{3975C831-C902-4802-A0B7-4392B356C60E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4" id="{30A10F73-0EF8-4BD8-9577-3E07093771BC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3" id="{7D3785C2-2A6A-42EA-A4BE-A0E12CECBB0E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42" id="{0FB33A03-ED6E-4F6B-9FC4-9C5885971DFC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41" id="{D06C52E4-76F0-4FFB-956F-BB4EF41A660C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40" id="{171B582F-0BEF-4596-90AF-0B9A65CC8773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9" id="{352412E9-23F5-41FC-9E74-DC355AC065B7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8" id="{E25F7314-0832-483E-8F32-36EB98984456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7" id="{B0EE145D-0A9F-45B9-AC3C-5FDAECC4BF2D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6" id="{FB32ED79-CB78-42E1-8C33-0D5210E30B74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5" id="{AA224951-E62B-41DB-BEAF-03BCE9CD91AA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4" id="{3A2C7FC4-5BF5-4765-846C-DF0E51063F60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3" id="{B0417119-B63B-4F44-9285-D9F629854FAD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32" id="{F2E04FFE-E9F7-48E9-BE08-B8AD8BD0736E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31" id="{404F6A9E-65A6-4C79-9517-475DA71521C6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30" id="{E2A7D0AA-397B-4EA9-9D9A-551A45553298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9" id="{4FEF4614-AC54-42C9-A0AE-6F00D0371501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8" id="{5568C4B2-A2AB-4258-91DF-55924139D50E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7" id="{76618A85-D505-4A4B-82DC-CDF480D5258C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6" id="{0B9822CD-E9DB-4A8E-81B4-81658ABB3130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5" id="{CD6DD5AA-67D4-4B5D-B68A-2E124C24F814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4" id="{9800A89A-A1D3-432E-A975-68F67C3F7955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3" id="{16BCD07E-F61A-4BD1-9AC7-99FF37D34F83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22" id="{8365212F-1FC3-46B2-9A7E-1E3543811AF6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21" id="{8D6AB76C-5C32-4850-BDAA-14E87AE654DD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20" id="{711DE56D-160C-49C3-B04A-345244BD9BFE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9" id="{0AAA6D69-0239-4E2B-B9CC-7AE32FA9C42A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8" id="{70803000-0FCD-4EC5-A539-740E22E07771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7" id="{54424CE4-9DD2-4AB6-9938-6D03F50CAA03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6" id="{C40C11B6-97D3-444F-BC76-47FCE6789BDB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5" id="{57D3B087-A28B-41BC-999C-975A6598F588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4" id="{0583A528-B8FE-4E57-A1A9-D753C3BC04E4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3" id="{28E02D19-B467-48EE-B7AD-CD653299DB4A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12" id="{81EBDA5B-68E0-4BF4-BE8C-7CF8F6A5D83D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11" id="{592505EA-FEDD-43CA-956E-9AC1839B164F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10" id="{C02C6F06-D9D6-47B7-9697-18BCF30BFA11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9" id="{D4270177-E401-4B3F-A18A-3CA31D149833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8" id="{B9E684EB-869F-438B-8E5B-4D90B40388F8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7" id="{1B1B3BD9-DDFC-4410-B432-FB4034EEDD84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154" id="{730AC2E6-F450-4F7D-891B-E450EA087C9F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155" id="{373E0C3B-182A-416E-BB44-176822146C3D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CECCB8D7-A4EE-4ED6-AA82-9F7D9815E0BB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D1479949-61F8-4E6B-9868-BE19F63BEC5F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B8DB421B-6D39-476B-B6A2-8222334B881A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showGridLines="0" zoomScale="115" zoomScaleNormal="115" workbookViewId="0">
      <selection activeCell="A5" sqref="A5"/>
    </sheetView>
  </sheetViews>
  <sheetFormatPr defaultRowHeight="16.5" x14ac:dyDescent="0.3"/>
  <cols>
    <col min="1" max="1" width="19" style="4" customWidth="1"/>
    <col min="2" max="2" width="2.5" style="4" customWidth="1"/>
    <col min="3" max="3" width="10.375" style="4" customWidth="1"/>
    <col min="4" max="16384" width="9" style="4"/>
  </cols>
  <sheetData>
    <row r="1" spans="1:20" ht="37.5" customHeight="1" x14ac:dyDescent="0.3">
      <c r="A1" s="19" t="s">
        <v>525</v>
      </c>
      <c r="B1" s="3"/>
      <c r="C1" s="20" t="s">
        <v>529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8.25" customHeight="1" x14ac:dyDescent="0.3"/>
    <row r="3" spans="1:20" ht="30" customHeight="1" x14ac:dyDescent="0.3">
      <c r="A3" s="5"/>
      <c r="C3" s="17" t="s">
        <v>362</v>
      </c>
      <c r="D3" s="36" t="s">
        <v>1</v>
      </c>
      <c r="E3" s="36" t="s">
        <v>2</v>
      </c>
      <c r="F3" s="36" t="s">
        <v>3</v>
      </c>
      <c r="G3" s="36" t="s">
        <v>4</v>
      </c>
      <c r="H3" s="36" t="s">
        <v>5</v>
      </c>
      <c r="I3" s="36" t="s">
        <v>6</v>
      </c>
      <c r="J3" s="36" t="s">
        <v>7</v>
      </c>
      <c r="K3" s="36" t="s">
        <v>8</v>
      </c>
      <c r="L3" s="36" t="s">
        <v>9</v>
      </c>
      <c r="M3" s="36" t="s">
        <v>10</v>
      </c>
      <c r="N3" s="36" t="s">
        <v>11</v>
      </c>
      <c r="O3" s="36" t="s">
        <v>12</v>
      </c>
      <c r="P3" s="36" t="s">
        <v>13</v>
      </c>
      <c r="Q3" s="36" t="s">
        <v>14</v>
      </c>
    </row>
    <row r="4" spans="1:20" ht="30" customHeight="1" x14ac:dyDescent="0.3">
      <c r="A4" s="5"/>
      <c r="C4" s="36" t="s">
        <v>15</v>
      </c>
      <c r="D4" s="36" t="s">
        <v>16</v>
      </c>
      <c r="E4" s="36" t="s">
        <v>17</v>
      </c>
      <c r="F4" s="36" t="s">
        <v>18</v>
      </c>
      <c r="G4" s="36" t="s">
        <v>19</v>
      </c>
      <c r="H4" s="36" t="s">
        <v>20</v>
      </c>
      <c r="I4" s="36" t="s">
        <v>21</v>
      </c>
      <c r="J4" s="36" t="s">
        <v>22</v>
      </c>
      <c r="K4" s="36" t="s">
        <v>23</v>
      </c>
      <c r="L4" s="36" t="s">
        <v>24</v>
      </c>
      <c r="M4" s="36" t="s">
        <v>25</v>
      </c>
      <c r="N4" s="36" t="s">
        <v>466</v>
      </c>
      <c r="O4" s="36" t="s">
        <v>26</v>
      </c>
      <c r="P4" s="36" t="s">
        <v>27</v>
      </c>
      <c r="Q4" s="36" t="s">
        <v>28</v>
      </c>
    </row>
    <row r="5" spans="1:20" ht="30" customHeight="1" x14ac:dyDescent="0.3">
      <c r="A5" s="18" t="s">
        <v>43</v>
      </c>
      <c r="C5" s="36" t="s">
        <v>29</v>
      </c>
      <c r="D5" s="36" t="s">
        <v>30</v>
      </c>
      <c r="E5" s="36" t="s">
        <v>31</v>
      </c>
      <c r="F5" s="36" t="s">
        <v>285</v>
      </c>
      <c r="G5" s="36" t="s">
        <v>33</v>
      </c>
      <c r="H5" s="36" t="s">
        <v>34</v>
      </c>
      <c r="I5" s="36" t="s">
        <v>35</v>
      </c>
      <c r="J5" s="36" t="s">
        <v>496</v>
      </c>
      <c r="K5" s="36" t="s">
        <v>36</v>
      </c>
      <c r="L5" s="36" t="s">
        <v>37</v>
      </c>
      <c r="M5" s="36" t="s">
        <v>38</v>
      </c>
      <c r="N5" s="36" t="s">
        <v>39</v>
      </c>
      <c r="O5" s="36" t="s">
        <v>40</v>
      </c>
      <c r="P5" s="36" t="s">
        <v>501</v>
      </c>
      <c r="Q5" s="26" t="s">
        <v>376</v>
      </c>
    </row>
    <row r="6" spans="1:20" ht="30" customHeight="1" x14ac:dyDescent="0.3">
      <c r="C6" s="36" t="s">
        <v>519</v>
      </c>
      <c r="D6" s="36" t="s">
        <v>525</v>
      </c>
    </row>
    <row r="8" spans="1:20" x14ac:dyDescent="0.3">
      <c r="C8" s="21" t="s">
        <v>110</v>
      </c>
      <c r="D8" s="21"/>
      <c r="E8" s="21"/>
      <c r="F8" s="21"/>
      <c r="G8" s="21"/>
      <c r="H8" s="21"/>
      <c r="I8" s="21"/>
      <c r="J8" s="21"/>
      <c r="K8" s="21"/>
      <c r="L8" s="21"/>
    </row>
    <row r="9" spans="1:20" x14ac:dyDescent="0.3">
      <c r="C9" s="46" t="s">
        <v>112</v>
      </c>
      <c r="D9" s="63" t="s">
        <v>113</v>
      </c>
      <c r="E9" s="69"/>
      <c r="F9" s="69"/>
      <c r="G9" s="69"/>
      <c r="H9" s="69"/>
      <c r="I9" s="69"/>
      <c r="J9" s="69"/>
      <c r="K9" s="69"/>
    </row>
    <row r="10" spans="1:20" ht="30" customHeight="1" x14ac:dyDescent="0.3">
      <c r="C10" s="25" t="s">
        <v>530</v>
      </c>
      <c r="D10" s="70" t="s">
        <v>528</v>
      </c>
      <c r="E10" s="71"/>
      <c r="F10" s="71"/>
      <c r="G10" s="71"/>
      <c r="H10" s="71"/>
      <c r="I10" s="71"/>
      <c r="J10" s="71"/>
      <c r="K10" s="71"/>
    </row>
    <row r="12" spans="1:20" x14ac:dyDescent="0.3">
      <c r="C12" s="21" t="s">
        <v>134</v>
      </c>
    </row>
    <row r="13" spans="1:20" x14ac:dyDescent="0.3">
      <c r="C13" s="61" t="s">
        <v>136</v>
      </c>
      <c r="D13" s="62"/>
      <c r="E13" s="62" t="s">
        <v>137</v>
      </c>
      <c r="F13" s="62"/>
      <c r="G13" s="62"/>
      <c r="H13" s="62"/>
      <c r="I13" s="62"/>
      <c r="J13" s="62"/>
      <c r="K13" s="63"/>
    </row>
    <row r="14" spans="1:20" ht="34.5" customHeight="1" x14ac:dyDescent="0.3">
      <c r="C14" s="68" t="s">
        <v>526</v>
      </c>
      <c r="D14" s="55"/>
      <c r="E14" s="82" t="s">
        <v>527</v>
      </c>
      <c r="F14" s="57"/>
      <c r="G14" s="57"/>
      <c r="H14" s="57"/>
      <c r="I14" s="57"/>
      <c r="J14" s="57"/>
      <c r="K14" s="58"/>
    </row>
  </sheetData>
  <sheetProtection selectLockedCells="1" selectUnlockedCells="1"/>
  <mergeCells count="6">
    <mergeCell ref="D9:K9"/>
    <mergeCell ref="D10:K10"/>
    <mergeCell ref="C13:D13"/>
    <mergeCell ref="E13:K13"/>
    <mergeCell ref="C14:D14"/>
    <mergeCell ref="E14:K14"/>
  </mergeCells>
  <phoneticPr fontId="1" type="noConversion"/>
  <dataValidations count="2">
    <dataValidation type="list" allowBlank="1" showInputMessage="1" showErrorMessage="1" sqref="N8">
      <formula1>용도</formula1>
    </dataValidation>
    <dataValidation type="list" allowBlank="1" showInputMessage="1" showErrorMessage="1" sqref="Q8 G11">
      <formula1>지목</formula1>
    </dataValidation>
  </dataValidations>
  <hyperlinks>
    <hyperlink ref="A5" location="Sheet1!A1" display="입력시트"/>
    <hyperlink ref="C3" location="'1'!A1" display="도시계획단"/>
    <hyperlink ref="E3" location="'3'!A1" display="문화예술과"/>
    <hyperlink ref="D3" location="'2'!A1" display="회계과"/>
    <hyperlink ref="F3" location="'4'!A1" display="노인장애인과"/>
    <hyperlink ref="G3" location="'5'!A1" display="체육진흥과"/>
    <hyperlink ref="H3" location="'6'!A1" display="일자리정책과"/>
    <hyperlink ref="I3" location="'7'!A1" display="기업지원과"/>
    <hyperlink ref="J3" location="'8'!A1" display="농업정책과"/>
    <hyperlink ref="K3" location="'9'!A1" display="축산과"/>
    <hyperlink ref="L3" location="'10'!A1" display="산림과"/>
    <hyperlink ref="M3" location="'11'!A1" display="도시정책과"/>
    <hyperlink ref="N3" location="'12'!A1" display="도시개발과"/>
    <hyperlink ref="O3" location="'13'!A1" display="건설정책과"/>
    <hyperlink ref="P3" location="'14'!A1" display="시민안전담당관"/>
    <hyperlink ref="Q3" location="'15'!A1" display="공원조성과"/>
    <hyperlink ref="C4" location="'16'!A1" display="처인구보건소"/>
    <hyperlink ref="D4" location="'17'!A1" display="환경과"/>
    <hyperlink ref="E4" location="'18'!A1" display="기후에너지과"/>
    <hyperlink ref="F4" location="'19'!A1" display="도시청결과"/>
    <hyperlink ref="G4" location="'20'!A1" display="교통정책과"/>
    <hyperlink ref="H4" location="'21'!A1" display="대중교통과"/>
    <hyperlink ref="I4" location="'22'!A1" display="수도시설과"/>
    <hyperlink ref="J4" location="'23'!A1" display="자치행정과"/>
    <hyperlink ref="K4" location="'24'!A1" display="도시미관과"/>
    <hyperlink ref="L4" location="'25'!A1" display="민원지적과"/>
    <hyperlink ref="M4" location="'26'!A1" display="사회복지과"/>
    <hyperlink ref="N4" location="'27'!A1" display="산업과"/>
    <hyperlink ref="O4" location="'28'!A1" display="산업환경과"/>
    <hyperlink ref="P4" location="'29'!A1" display="건설도로과"/>
    <hyperlink ref="Q4" location="'30'!A1" display="건축허가과"/>
    <hyperlink ref="C5" location="'31'!A1" display="용인소방서"/>
    <hyperlink ref="D5" location="'32'!A1" display="용인교육청"/>
    <hyperlink ref="E5" location="'33'!A1" display="한국부동산원"/>
    <hyperlink ref="F5" location="'34'!A1" display="용인서부경찰서"/>
    <hyperlink ref="G5" location="'35'!A1" display="공군작전사령부"/>
    <hyperlink ref="H5" location="'36'!A1" display="한국산업안전보건공단"/>
    <hyperlink ref="I5" location="'37'!A1" display="아동보육과"/>
    <hyperlink ref="J5" location="'38'!A1" display="수원국토관리사무소"/>
    <hyperlink ref="K5" location="'39'!A1" display="생태하천과"/>
    <hyperlink ref="L5" location="'40'!A1" display="광주시수질정책과"/>
    <hyperlink ref="M5" location="'41'!A1" display="주택과"/>
    <hyperlink ref="N5" location="'42'!A1" display="건축과"/>
    <hyperlink ref="O5" location="'43'!A1" display="도시재생과"/>
    <hyperlink ref="Q5" location="'45'!A1" display="국가철도공단"/>
    <hyperlink ref="P5" location="'44'!A1" display="하수재생과"/>
    <hyperlink ref="C6" location="'46'!A1" display="노인복지과"/>
    <hyperlink ref="D6" location="'47'!A1" display="관광과"/>
  </hyperlink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6" id="{B96C4AA7-47C6-4A20-A5EE-DF8C5BB348B6}">
            <xm:f>Sheet2!$E$2=TRUE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C3</xm:sqref>
        </x14:conditionalFormatting>
        <x14:conditionalFormatting xmlns:xm="http://schemas.microsoft.com/office/excel/2006/main">
          <x14:cfRule type="expression" priority="45" id="{34F61820-846E-4121-9C28-C9E67AB462F8}">
            <xm:f>Sheet2!$E$3=TRUE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D3</xm:sqref>
        </x14:conditionalFormatting>
        <x14:conditionalFormatting xmlns:xm="http://schemas.microsoft.com/office/excel/2006/main">
          <x14:cfRule type="expression" priority="44" id="{442D55AC-60B1-4384-A5FC-19D0C58363DC}">
            <xm:f>Sheet2!$E$4=TRUE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E3</xm:sqref>
        </x14:conditionalFormatting>
        <x14:conditionalFormatting xmlns:xm="http://schemas.microsoft.com/office/excel/2006/main">
          <x14:cfRule type="expression" priority="43" id="{ABD33E91-8D06-442D-8844-73C6EC803548}">
            <xm:f>Sheet2!$E$5=TRUE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F3</xm:sqref>
        </x14:conditionalFormatting>
        <x14:conditionalFormatting xmlns:xm="http://schemas.microsoft.com/office/excel/2006/main">
          <x14:cfRule type="expression" priority="42" id="{F87B4254-1F5C-4953-9BCA-5BFB6BFEDF64}">
            <xm:f>Sheet2!$E$6=TRUE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G3</xm:sqref>
        </x14:conditionalFormatting>
        <x14:conditionalFormatting xmlns:xm="http://schemas.microsoft.com/office/excel/2006/main">
          <x14:cfRule type="expression" priority="41" id="{2D871A7F-BCE3-4B6F-A248-651239F7EE9A}">
            <xm:f>Sheet2!$E$7=TRUE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H3</xm:sqref>
        </x14:conditionalFormatting>
        <x14:conditionalFormatting xmlns:xm="http://schemas.microsoft.com/office/excel/2006/main">
          <x14:cfRule type="expression" priority="40" id="{806459ED-E27E-4CA8-B14A-7E09019017D9}">
            <xm:f>Sheet2!$E$8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I3</xm:sqref>
        </x14:conditionalFormatting>
        <x14:conditionalFormatting xmlns:xm="http://schemas.microsoft.com/office/excel/2006/main">
          <x14:cfRule type="expression" priority="39" id="{1DDD23BC-DF52-4D33-8B73-46FCED48CFA7}">
            <xm:f>Sheet2!$E$9=TRUE</xm:f>
            <x14:dxf>
              <font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J3</xm:sqref>
        </x14:conditionalFormatting>
        <x14:conditionalFormatting xmlns:xm="http://schemas.microsoft.com/office/excel/2006/main">
          <x14:cfRule type="expression" priority="38" id="{9AE4A09A-B0DA-48DA-88C3-6CBA3D7D7EBD}">
            <xm:f>Sheet2!$E$10=TRUE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K3</xm:sqref>
        </x14:conditionalFormatting>
        <x14:conditionalFormatting xmlns:xm="http://schemas.microsoft.com/office/excel/2006/main">
          <x14:cfRule type="expression" priority="37" id="{E8822610-786A-4D5D-8605-A70DF6590B3F}">
            <xm:f>Sheet2!$E$11=TRUE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L3</xm:sqref>
        </x14:conditionalFormatting>
        <x14:conditionalFormatting xmlns:xm="http://schemas.microsoft.com/office/excel/2006/main">
          <x14:cfRule type="expression" priority="36" id="{AD03D244-F41A-42CF-B711-7DECB990F061}">
            <xm:f>Sheet2!$E$12=TRUE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M3</xm:sqref>
        </x14:conditionalFormatting>
        <x14:conditionalFormatting xmlns:xm="http://schemas.microsoft.com/office/excel/2006/main">
          <x14:cfRule type="expression" priority="35" id="{4858BF63-F66E-4157-B89A-201D29D2BAF3}">
            <xm:f>Sheet2!$E$13=TRUE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N3</xm:sqref>
        </x14:conditionalFormatting>
        <x14:conditionalFormatting xmlns:xm="http://schemas.microsoft.com/office/excel/2006/main">
          <x14:cfRule type="expression" priority="34" id="{52087386-4F54-473C-840F-7C9CB6073405}">
            <xm:f>Sheet2!$E$14=TRUE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O3</xm:sqref>
        </x14:conditionalFormatting>
        <x14:conditionalFormatting xmlns:xm="http://schemas.microsoft.com/office/excel/2006/main">
          <x14:cfRule type="expression" priority="33" id="{1FC3D197-C96C-46E3-A28E-56F9E58CD86A}">
            <xm:f>Sheet2!$E$15=TRUE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P3</xm:sqref>
        </x14:conditionalFormatting>
        <x14:conditionalFormatting xmlns:xm="http://schemas.microsoft.com/office/excel/2006/main">
          <x14:cfRule type="expression" priority="32" id="{B0A25438-A372-4FF8-83D6-CD141CFEDEF3}">
            <xm:f>Sheet2!$E$16=TRUE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Q3</xm:sqref>
        </x14:conditionalFormatting>
        <x14:conditionalFormatting xmlns:xm="http://schemas.microsoft.com/office/excel/2006/main">
          <x14:cfRule type="expression" priority="31" id="{5DBC39E0-82ED-42CF-9AF7-2F9E71B33EB5}">
            <xm:f>Sheet2!$E$17=TRUE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C4</xm:sqref>
        </x14:conditionalFormatting>
        <x14:conditionalFormatting xmlns:xm="http://schemas.microsoft.com/office/excel/2006/main">
          <x14:cfRule type="expression" priority="30" id="{506AE6F3-0FAA-4011-83BE-F5C8C126747D}">
            <xm:f>Sheet2!$E$18=TRUE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D4</xm:sqref>
        </x14:conditionalFormatting>
        <x14:conditionalFormatting xmlns:xm="http://schemas.microsoft.com/office/excel/2006/main">
          <x14:cfRule type="expression" priority="29" id="{5AB081CF-E341-41BC-BB7F-E11F7B8F954D}">
            <xm:f>Sheet2!$E$19=TRUE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E4</xm:sqref>
        </x14:conditionalFormatting>
        <x14:conditionalFormatting xmlns:xm="http://schemas.microsoft.com/office/excel/2006/main">
          <x14:cfRule type="expression" priority="28" id="{66B42F20-74EB-4A83-92A9-25091B5473C4}">
            <xm:f>Sheet2!$E$20=TRUE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F4</xm:sqref>
        </x14:conditionalFormatting>
        <x14:conditionalFormatting xmlns:xm="http://schemas.microsoft.com/office/excel/2006/main">
          <x14:cfRule type="expression" priority="27" id="{C911C5B4-90E2-4881-B46F-056A7A11B1C9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G4</xm:sqref>
        </x14:conditionalFormatting>
        <x14:conditionalFormatting xmlns:xm="http://schemas.microsoft.com/office/excel/2006/main">
          <x14:cfRule type="expression" priority="26" id="{F1FA5DAD-2BF1-41AD-9B55-9DC9BC4AA6E3}">
            <xm:f>Sheet2!$E$22=TRUE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H4</xm:sqref>
        </x14:conditionalFormatting>
        <x14:conditionalFormatting xmlns:xm="http://schemas.microsoft.com/office/excel/2006/main">
          <x14:cfRule type="expression" priority="25" id="{56CA0EDE-482E-4D41-B11C-0E095E3DC00B}">
            <xm:f>Sheet2!$E$23=TRUE</xm:f>
            <x14:dxf>
              <font>
                <b/>
                <i val="0"/>
                <color theme="0"/>
              </font>
              <fill>
                <patternFill>
                  <bgColor theme="4" tint="0.39994506668294322"/>
                </patternFill>
              </fill>
            </x14:dxf>
          </x14:cfRule>
          <xm:sqref>I4</xm:sqref>
        </x14:conditionalFormatting>
        <x14:conditionalFormatting xmlns:xm="http://schemas.microsoft.com/office/excel/2006/main">
          <x14:cfRule type="expression" priority="24" id="{7634B440-61D8-4F70-BDB3-965EF08EDD3A}">
            <xm:f>Sheet2!$E$24=TRUE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J4</xm:sqref>
        </x14:conditionalFormatting>
        <x14:conditionalFormatting xmlns:xm="http://schemas.microsoft.com/office/excel/2006/main">
          <x14:cfRule type="expression" priority="23" id="{4E22C556-C206-48B2-A41E-4CF261FE8D76}">
            <xm:f>Sheet2!$E$25=TRUE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K4</xm:sqref>
        </x14:conditionalFormatting>
        <x14:conditionalFormatting xmlns:xm="http://schemas.microsoft.com/office/excel/2006/main">
          <x14:cfRule type="expression" priority="22" id="{D2BDD0D8-1880-4CBB-BCA5-8D352E73B4EB}">
            <xm:f>Sheet2!$E$26=TRUE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L4</xm:sqref>
        </x14:conditionalFormatting>
        <x14:conditionalFormatting xmlns:xm="http://schemas.microsoft.com/office/excel/2006/main">
          <x14:cfRule type="expression" priority="21" id="{D9ACBBCF-D244-44B9-928D-2D200360C4DD}">
            <xm:f>Sheet2!$E$27=TRUE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M4</xm:sqref>
        </x14:conditionalFormatting>
        <x14:conditionalFormatting xmlns:xm="http://schemas.microsoft.com/office/excel/2006/main">
          <x14:cfRule type="expression" priority="20" id="{E6D7E2D2-B59B-43F3-81CE-21B17503F25C}">
            <xm:f>Sheet2!$E$28=TRUE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N4</xm:sqref>
        </x14:conditionalFormatting>
        <x14:conditionalFormatting xmlns:xm="http://schemas.microsoft.com/office/excel/2006/main">
          <x14:cfRule type="expression" priority="19" id="{1A487F57-4671-4A55-B02A-825E7D31FBDA}">
            <xm:f>Sheet2!$E$29=TRUE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O4</xm:sqref>
        </x14:conditionalFormatting>
        <x14:conditionalFormatting xmlns:xm="http://schemas.microsoft.com/office/excel/2006/main">
          <x14:cfRule type="expression" priority="18" id="{0961412F-7FFE-4387-813D-325225A35B7E}">
            <xm:f>Sheet2!$E$30=TRUE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P4</xm:sqref>
        </x14:conditionalFormatting>
        <x14:conditionalFormatting xmlns:xm="http://schemas.microsoft.com/office/excel/2006/main">
          <x14:cfRule type="expression" priority="17" id="{1F2C54CA-0BFC-4787-AA8C-3B675C2ED0E9}">
            <xm:f>Sheet2!$E$31=TRUE</xm:f>
            <x14:dxf>
              <font>
                <b/>
                <i val="0"/>
                <color theme="0"/>
              </font>
              <fill>
                <patternFill>
                  <bgColor theme="4" tint="-0.24994659260841701"/>
                </patternFill>
              </fill>
            </x14:dxf>
          </x14:cfRule>
          <xm:sqref>Q4</xm:sqref>
        </x14:conditionalFormatting>
        <x14:conditionalFormatting xmlns:xm="http://schemas.microsoft.com/office/excel/2006/main">
          <x14:cfRule type="expression" priority="16" id="{AC43B7B5-E8F5-47E4-BD62-41AFA0B0FC58}">
            <xm:f>Sheet2!$E$32=TRUE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C5</xm:sqref>
        </x14:conditionalFormatting>
        <x14:conditionalFormatting xmlns:xm="http://schemas.microsoft.com/office/excel/2006/main">
          <x14:cfRule type="expression" priority="15" id="{D0BD6C4B-31A8-4F97-90E6-7A05743CE119}">
            <xm:f>Sheet2!$E$33=TRUE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D5</xm:sqref>
        </x14:conditionalFormatting>
        <x14:conditionalFormatting xmlns:xm="http://schemas.microsoft.com/office/excel/2006/main">
          <x14:cfRule type="expression" priority="14" id="{4B419B36-EC8D-4059-98C4-23AB4EBC4FC0}">
            <xm:f>Sheet2!$E$34=TRUE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E5</xm:sqref>
        </x14:conditionalFormatting>
        <x14:conditionalFormatting xmlns:xm="http://schemas.microsoft.com/office/excel/2006/main">
          <x14:cfRule type="expression" priority="13" id="{7FB4EF58-81C1-47F5-B6BE-45BF6A93D71B}">
            <xm:f>Sheet2!$E$35=TRUE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F5</xm:sqref>
        </x14:conditionalFormatting>
        <x14:conditionalFormatting xmlns:xm="http://schemas.microsoft.com/office/excel/2006/main">
          <x14:cfRule type="expression" priority="12" id="{7F9443FC-3355-4704-9A49-09F6E72BC87F}">
            <xm:f>Sheet2!$E$36=TRUE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G5</xm:sqref>
        </x14:conditionalFormatting>
        <x14:conditionalFormatting xmlns:xm="http://schemas.microsoft.com/office/excel/2006/main">
          <x14:cfRule type="expression" priority="11" id="{0436EB02-5C28-4545-A8E9-148C9A84CAF2}">
            <xm:f>Sheet2!$E$37=TRUE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H5</xm:sqref>
        </x14:conditionalFormatting>
        <x14:conditionalFormatting xmlns:xm="http://schemas.microsoft.com/office/excel/2006/main">
          <x14:cfRule type="expression" priority="10" id="{E4048080-B5A3-4329-BA19-1DC5AC96DB98}">
            <xm:f>Sheet2!$E$38=TRUE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I5</xm:sqref>
        </x14:conditionalFormatting>
        <x14:conditionalFormatting xmlns:xm="http://schemas.microsoft.com/office/excel/2006/main">
          <x14:cfRule type="expression" priority="9" id="{F302345F-2048-4496-9E2D-466258F981BE}">
            <xm:f>Sheet2!$E$39=TRUE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J5</xm:sqref>
        </x14:conditionalFormatting>
        <x14:conditionalFormatting xmlns:xm="http://schemas.microsoft.com/office/excel/2006/main">
          <x14:cfRule type="expression" priority="8" id="{933ACCFD-2A1C-422F-89A2-81428B4ADAFA}">
            <xm:f>Sheet2!$E$40=TRUE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K5</xm:sqref>
        </x14:conditionalFormatting>
        <x14:conditionalFormatting xmlns:xm="http://schemas.microsoft.com/office/excel/2006/main">
          <x14:cfRule type="expression" priority="7" id="{8832A927-E2B2-432E-AF66-FFF1EC938C1F}">
            <xm:f>Sheet2!$E$41=TRUE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m:sqref>L5</xm:sqref>
        </x14:conditionalFormatting>
        <x14:conditionalFormatting xmlns:xm="http://schemas.microsoft.com/office/excel/2006/main">
          <x14:cfRule type="expression" priority="6" id="{CCC05327-0A6E-4A86-A64E-2BF50B719DA0}">
            <xm:f>Sheet2!$E$42=TRUE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M5</xm:sqref>
        </x14:conditionalFormatting>
        <x14:conditionalFormatting xmlns:xm="http://schemas.microsoft.com/office/excel/2006/main">
          <x14:cfRule type="expression" priority="5" id="{F69D4AE9-02D5-4364-8561-84100DBB4B42}">
            <xm:f>Sheet2!$E$43=TRUE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N5</xm:sqref>
        </x14:conditionalFormatting>
        <x14:conditionalFormatting xmlns:xm="http://schemas.microsoft.com/office/excel/2006/main">
          <x14:cfRule type="expression" priority="4" id="{BAFC8360-F253-4E62-B2A3-2754A25784C7}">
            <xm:f>Sheet2!$E$44=TRUE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O5</xm:sqref>
        </x14:conditionalFormatting>
        <x14:conditionalFormatting xmlns:xm="http://schemas.microsoft.com/office/excel/2006/main">
          <x14:cfRule type="expression" priority="47" id="{C06FD093-83EB-49C3-A370-28CAE2EB6466}">
            <xm:f>Sheet2!$AC$4=TRUE</xm:f>
            <x14:dxf>
              <font>
                <b/>
                <i val="0"/>
                <color theme="0"/>
              </font>
              <fill>
                <patternFill>
                  <bgColor theme="9" tint="-0.499984740745262"/>
                </patternFill>
              </fill>
            </x14:dxf>
          </x14:cfRule>
          <x14:cfRule type="expression" priority="48" id="{667B160F-1361-4802-84A0-9D382044BD80}">
            <xm:f>Sheet2!$E$47=TRUE</xm:f>
            <x14:dxf>
              <font>
                <b val="0"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Q5</xm:sqref>
        </x14:conditionalFormatting>
        <x14:conditionalFormatting xmlns:xm="http://schemas.microsoft.com/office/excel/2006/main">
          <x14:cfRule type="expression" priority="3" id="{A6CF3A11-8604-42DE-A996-9B016D5E9D24}">
            <xm:f>Sheet2!$E$21=TRUE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P5</xm:sqref>
        </x14:conditionalFormatting>
        <x14:conditionalFormatting xmlns:xm="http://schemas.microsoft.com/office/excel/2006/main">
          <x14:cfRule type="expression" priority="2" id="{CB0E209B-E5A0-4A19-9CB7-0ECF300C63E3}">
            <xm:f>Sheet2!$E$47=TRUE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C6</xm:sqref>
        </x14:conditionalFormatting>
        <x14:conditionalFormatting xmlns:xm="http://schemas.microsoft.com/office/excel/2006/main">
          <x14:cfRule type="expression" priority="1" id="{2EDC4E21-2F3D-4BB7-BB3F-758CD08791B0}">
            <xm:f>Sheet2!$E$48=TRUE</xm:f>
            <x14:dxf>
              <font>
                <b/>
                <i val="0"/>
                <color theme="0"/>
              </font>
              <fill>
                <patternFill>
                  <bgColor theme="4" tint="-0.499984740745262"/>
                </patternFill>
              </fill>
            </x14:dxf>
          </x14:cfRule>
          <xm:sqref>D6</xm:sqref>
        </x14:conditionalFormatting>
      </x14:conditionalFormattings>
    </ext>
  </extLst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53</vt:i4>
      </vt:variant>
      <vt:variant>
        <vt:lpstr>이름이 지정된 범위</vt:lpstr>
      </vt:variant>
      <vt:variant>
        <vt:i4>2</vt:i4>
      </vt:variant>
    </vt:vector>
  </HeadingPairs>
  <TitlesOfParts>
    <vt:vector size="55" baseType="lpstr">
      <vt:lpstr>사용법</vt:lpstr>
      <vt:lpstr>Sheet1</vt:lpstr>
      <vt:lpstr>Sheet2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Sheet3</vt:lpstr>
      <vt:lpstr>Sheet4</vt:lpstr>
      <vt:lpstr>Sheet5</vt:lpstr>
      <vt:lpstr>용도</vt:lpstr>
      <vt:lpstr>지목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2021-04-06T01:55:53Z</dcterms:created>
  <dcterms:modified xsi:type="dcterms:W3CDTF">2021-07-21T23:34:57Z</dcterms:modified>
</cp:coreProperties>
</file>